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855" windowHeight="12540" activeTab="0"/>
  </bookViews>
  <sheets>
    <sheet name=" Доходы Приложение 2 " sheetId="1" r:id="rId1"/>
  </sheets>
  <definedNames>
    <definedName name="_xlnm.Print_Titles" localSheetId="0">' Доходы Приложение 2 '!$7:$7</definedName>
    <definedName name="_xlnm.Print_Area" localSheetId="0">' Доходы Приложение 2 '!$A$1:$F$48</definedName>
  </definedNames>
  <calcPr fullCalcOnLoad="1"/>
</workbook>
</file>

<file path=xl/sharedStrings.xml><?xml version="1.0" encoding="utf-8"?>
<sst xmlns="http://schemas.openxmlformats.org/spreadsheetml/2006/main" count="92" uniqueCount="90">
  <si>
    <t>Приложение №2</t>
  </si>
  <si>
    <t>к решению Совета депутатов Каблуковского сельского поселения</t>
  </si>
  <si>
    <t>МО "Каблуковское сельское поселение"</t>
  </si>
  <si>
    <t>Калининского района Тверской области</t>
  </si>
  <si>
    <t>Доходы местного бюджета по группам, подгруппам, статьям, подстатьям и элементам доходов классификации доходов бюджетов Российской Федерации на 2023 год и плановые 2024 и 2025 годы</t>
  </si>
  <si>
    <t>КБК</t>
  </si>
  <si>
    <t>Наименование налога (сбора)</t>
  </si>
  <si>
    <t xml:space="preserve"> 2023 год тыс.руб. </t>
  </si>
  <si>
    <t>2024 год тыс.руб.</t>
  </si>
  <si>
    <t>2025 год тыс.руб.</t>
  </si>
  <si>
    <t>1 00 00000 00 0000 000</t>
  </si>
  <si>
    <t>Доходы</t>
  </si>
  <si>
    <t>00010100000000000000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</si>
  <si>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</si>
  <si>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</si>
  <si>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</si>
  <si>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</si>
  <si>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1 03 02200 01 0000 110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</si>
  <si>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</si>
  <si>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</si>
  <si>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</si>
  <si>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</si>
  <si>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</si>
  <si>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</si>
  <si>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</si>
  <si>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1 03 0226 0 01 0000 110</t>
  </si>
  <si>
    <t>1 05 03000 00 0000 110</t>
  </si>
  <si>
    <t>НАЛОГИ НА СОВОКУПНЫЙ ДОХОД</t>
  </si>
  <si>
    <t>Единый сельскохозяйственный налог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</si>
  <si>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</si>
  <si>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</si>
  <si>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</si>
  <si>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</si>
  <si>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1 06 06000 00 0000 000</t>
  </si>
  <si>
    <t>Земельный налог</t>
  </si>
  <si>
    <t>1 06 06033 10 1000 100</t>
  </si>
  <si>
    <t>Земельный налог с организаций, обладающих земельным участком, расположенным в границах сельских поселений</t>
  </si>
  <si>
    <t>1 06 06033 10 2100 000</t>
  </si>
  <si>
    <t>Земельный налог с организаций, обладающих земельным участком, расположенным в границах сельских  поселений</t>
  </si>
  <si>
    <t>1 06 06043 10 1000 110</t>
  </si>
  <si>
    <t>Земельный налог с физических лиц обладающих земельным участком, расположенным в границах сельских поселений</t>
  </si>
  <si>
    <t>1 06 06043 10 2100 110</t>
  </si>
  <si>
    <t>Земельный налог с физических,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</si>
  <si>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</si>
  <si>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</si>
  <si>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</si>
  <si>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 xml:space="preserve">Доходы от сдачи в аренду имущества, находящегося   в собственности органов управления сельских поселений и созданных ими учреждений и в хозяйственном ведении муниципальных унитарных предприятий </t>
  </si>
  <si>
    <t>1 11 05075 10 0000 120</t>
  </si>
  <si>
    <t>Доходы, получаемые в виде арендной платы, а также  средства от продажи права на заключение договоров аренды за земли находящиеся в собственности сельских поселений (за исключением земельных участков муниципальных бюджетов и автономных учреждений)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</si>
  <si>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</si>
  <si>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</si>
  <si>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</si>
  <si>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</si>
  <si>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</si>
  <si>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</si>
  <si>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1 16 02020 02 0000 140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</si>
  <si>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</si>
  <si>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</si>
  <si>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</si>
  <si>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</si>
  <si>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</si>
  <si>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2 02 02000 00 0000 000</t>
  </si>
  <si>
    <t>Субсидии бюджетам субьектов  Российской Федерации и муниципальным образованиям</t>
  </si>
  <si>
    <t>2 02 29900 10 0068 150</t>
  </si>
  <si>
    <t xml:space="preserve">Субсидии бюджетам сельских поселений из местных бюджетов (на повышение заработной платы работникам муниципальных учреждений культуры Тверской области) </t>
  </si>
  <si>
    <t xml:space="preserve">2 02 29999 10 2045 151 </t>
  </si>
  <si>
    <t>Субсидии бюджетам на обеспечение жилыми помещениями малоимущих многодетных семей, нуждающихся в жилых помещениях</t>
  </si>
  <si>
    <t>2 02 03000 00 0000 000</t>
  </si>
  <si>
    <t>Субвенции бюджетам субъектов российской Федерации и муниципальных образований</t>
  </si>
  <si>
    <t xml:space="preserve"> 2 02 35118 10 0000 150</t>
  </si>
  <si>
    <t>Субвенции бюджетам сельских поселений на осуществление полномочий по  первичному воинскому учету на территориях, где отсутствуют военные комиссариаты</t>
  </si>
  <si>
    <t>2 02 03999 10 2114 150</t>
  </si>
  <si>
    <t>Прочие субвенции бюджетам сельских поселений  -   наосуществление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</si>
  <si>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2 02 04000 00 0000 000</t>
  </si>
  <si>
    <t>Межбюджетные трансферты передаваемые бюджетам субъектов российской Федерации и муниципальных образований</t>
  </si>
  <si>
    <t xml:space="preserve"> 2 02 49999 10 0070 150</t>
  </si>
  <si>
    <t>Прочие межбюджетные трансферты, передаваемые бюджетам сельских поселений (за передачу полномочий в части дорожной деятельности в отношении автомобильных дорог местного значения вне границ населенных пунктов)</t>
  </si>
  <si>
    <t xml:space="preserve"> 2 02 49999 10 0060 150</t>
  </si>
  <si>
    <t xml:space="preserve">  Прочие межбюджетные трансферты, передаваемые бюджетам сельских поселений (на реализацию мероприятий по обращениям. поступающим к депутатам Собрания депутатов Калининского района Тверской области)</t>
  </si>
  <si>
    <t>2 02 49999 10 2164 150</t>
  </si>
  <si>
    <t xml:space="preserve">  Прочие межбюджетные трансферты, передаваемые бюджетам сельских поселений (на реализацию мероприятий по обращениям. поступающим к депутатам Законодательного Собрания Тверской области)</t>
  </si>
  <si>
    <t>2 07 00000 00 0000 150</t>
  </si>
  <si>
    <t>ПРОЧИЕ БЕЗВОЗМЕЗДНЫЕ ПОСТУПЛЕНИЯ</t>
  </si>
  <si>
    <t>2 07 05010 10 0000 150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</si>
  <si>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</si>
  <si>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всех доходов</t>
  </si>
  <si>
    <t>1 01 02010 01 0000 110</t>
  </si>
  <si>
    <t>1 01 02020 01 0000 110</t>
  </si>
  <si>
    <t>1 01 02030 01 0000 110</t>
  </si>
  <si>
    <t>№ 30 от 24.07.2023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</si>
</sst>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0"/>
      <color indexed="8"/>
      <name val="Arial Cyr"/>
      <family val="0"/>
    </font>
    <font>
      <i/>
      <sz val="9"/>
      <color indexed="8"/>
      <name val="Cambria"/>
      <family val="1"/>
    </font>
    <font>
      <i/>
      <sz val="12"/>
      <name val="Calibri"/>
      <family val="2"/>
    </font>
    <font>
      <sz val="8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/>
      <top style="thin">
        <color rgb="FF000000"/>
      </top>
      <bottom style="thin"/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7" fillId="0" borderId="2">
      <alignment horizontal="left" wrapText="1" indent="2"/>
      <protection/>
    </xf>
    <xf numFmtId="0" fontId="38" fillId="0" borderId="3">
      <alignment horizontal="left" vertical="center" wrapText="1" indent="1"/>
      <protection/>
    </xf>
    <xf numFmtId="49" fontId="37" fillId="0" borderId="4">
      <alignment horizontal="center"/>
      <protection/>
    </xf>
    <xf numFmtId="0" fontId="36" fillId="0" borderId="1">
      <alignment horizontal="left" vertical="top" wrapText="1"/>
      <protection/>
    </xf>
    <xf numFmtId="1" fontId="38" fillId="0" borderId="1">
      <alignment horizontal="center" vertical="center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5" applyNumberFormat="0" applyAlignment="0" applyProtection="0"/>
    <xf numFmtId="0" fontId="40" fillId="27" borderId="6" applyNumberFormat="0" applyAlignment="0" applyProtection="0"/>
    <xf numFmtId="0" fontId="41" fillId="27" borderId="5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28" borderId="11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31" borderId="12" applyNumberFormat="0" applyFont="0" applyAlignment="0" applyProtection="0"/>
    <xf numFmtId="9" fontId="34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left" vertical="center" wrapText="1"/>
    </xf>
    <xf numFmtId="1" fontId="6" fillId="0" borderId="17" xfId="33" applyNumberFormat="1" applyFont="1" applyFill="1" applyBorder="1" applyAlignment="1" applyProtection="1">
      <alignment vertical="top" shrinkToFit="1"/>
      <protection/>
    </xf>
    <xf numFmtId="0" fontId="5" fillId="0" borderId="18" xfId="0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left" vertical="center" wrapText="1"/>
    </xf>
    <xf numFmtId="0" fontId="6" fillId="0" borderId="18" xfId="37" applyNumberFormat="1" applyFont="1" applyFill="1" applyBorder="1" applyAlignment="1" applyProtection="1">
      <alignment vertical="top" wrapText="1"/>
      <protection/>
    </xf>
    <xf numFmtId="49" fontId="8" fillId="0" borderId="17" xfId="58" applyNumberFormat="1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left" vertical="center" wrapText="1"/>
    </xf>
    <xf numFmtId="1" fontId="5" fillId="33" borderId="17" xfId="38" applyNumberFormat="1" applyFont="1" applyFill="1" applyBorder="1" applyAlignment="1" applyProtection="1">
      <alignment vertical="center" wrapText="1" shrinkToFit="1"/>
      <protection/>
    </xf>
    <xf numFmtId="0" fontId="5" fillId="33" borderId="18" xfId="0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1" fontId="5" fillId="0" borderId="17" xfId="38" applyNumberFormat="1" applyFont="1" applyFill="1" applyBorder="1" applyAlignment="1" applyProtection="1">
      <alignment vertical="center" wrapText="1" shrinkToFit="1"/>
      <protection/>
    </xf>
    <xf numFmtId="0" fontId="5" fillId="0" borderId="18" xfId="35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49" fontId="5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left" vertical="center" wrapText="1"/>
    </xf>
    <xf numFmtId="49" fontId="5" fillId="0" borderId="4" xfId="36" applyNumberFormat="1" applyFont="1" applyFill="1" applyAlignment="1" applyProtection="1">
      <alignment horizontal="left" vertical="center" wrapText="1"/>
      <protection/>
    </xf>
    <xf numFmtId="0" fontId="5" fillId="0" borderId="2" xfId="34" applyNumberFormat="1" applyFont="1" applyFill="1" applyAlignment="1" applyProtection="1">
      <alignment horizontal="left" vertical="center" wrapText="1"/>
      <protection/>
    </xf>
    <xf numFmtId="4" fontId="5" fillId="0" borderId="22" xfId="0" applyNumberFormat="1" applyFont="1" applyFill="1" applyBorder="1" applyAlignment="1">
      <alignment horizontal="left" vertical="center" wrapText="1"/>
    </xf>
    <xf numFmtId="49" fontId="10" fillId="0" borderId="4" xfId="36" applyNumberFormat="1" applyFont="1" applyFill="1" applyAlignment="1" applyProtection="1">
      <alignment horizontal="left" vertical="center" wrapText="1"/>
      <protection/>
    </xf>
    <xf numFmtId="0" fontId="10" fillId="0" borderId="2" xfId="34" applyNumberFormat="1" applyFont="1" applyFill="1" applyAlignment="1" applyProtection="1">
      <alignment horizontal="left" vertical="center" wrapText="1"/>
      <protection/>
    </xf>
    <xf numFmtId="49" fontId="4" fillId="0" borderId="4" xfId="36" applyNumberFormat="1" applyFont="1" applyFill="1" applyAlignment="1" applyProtection="1">
      <alignment horizontal="left" vertical="center" wrapText="1"/>
      <protection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Alignment="1">
      <alignment/>
    </xf>
    <xf numFmtId="0" fontId="54" fillId="0" borderId="26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0" xfId="34"/>
    <cellStyle name="xl34" xfId="35"/>
    <cellStyle name="xl41" xfId="36"/>
    <cellStyle name="xl44" xfId="37"/>
    <cellStyle name="xl4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tabSelected="1" view="pageBreakPreview" zoomScale="80" zoomScaleSheetLayoutView="80" zoomScalePageLayoutView="0" workbookViewId="0" topLeftCell="A1">
      <selection activeCell="C5" sqref="C5:F5"/>
    </sheetView>
  </sheetViews>
  <sheetFormatPr defaultColWidth="11.00390625" defaultRowHeight="15.75"/>
  <cols>
    <col min="1" max="1" width="11.00390625" style="2" customWidth="1"/>
    <col min="2" max="2" width="25.25390625" style="2" customWidth="1"/>
    <col min="3" max="3" width="93.75390625" style="2" customWidth="1"/>
    <col min="4" max="5" width="11.125" style="52" customWidth="1"/>
    <col min="6" max="6" width="11.50390625" style="2" customWidth="1"/>
    <col min="7" max="16384" width="11.00390625" style="2" customWidth="1"/>
  </cols>
  <sheetData>
    <row r="1" spans="2:6" ht="15.75">
      <c r="B1" s="1"/>
      <c r="C1" s="54" t="s">
        <v>0</v>
      </c>
      <c r="D1" s="54"/>
      <c r="E1" s="54"/>
      <c r="F1" s="54"/>
    </row>
    <row r="2" spans="2:6" ht="15.75">
      <c r="B2" s="1"/>
      <c r="C2" s="55" t="s">
        <v>1</v>
      </c>
      <c r="D2" s="55"/>
      <c r="E2" s="55"/>
      <c r="F2" s="55"/>
    </row>
    <row r="3" spans="2:6" ht="15.75" customHeight="1">
      <c r="B3" s="1"/>
      <c r="C3" s="55" t="s">
        <v>2</v>
      </c>
      <c r="D3" s="55"/>
      <c r="E3" s="55"/>
      <c r="F3" s="55"/>
    </row>
    <row r="4" spans="2:6" ht="15.75" customHeight="1">
      <c r="B4" s="1"/>
      <c r="C4" s="55" t="s">
        <v>3</v>
      </c>
      <c r="D4" s="55"/>
      <c r="E4" s="55"/>
      <c r="F4" s="55"/>
    </row>
    <row r="5" spans="2:6" ht="15.75" customHeight="1">
      <c r="B5" s="1"/>
      <c r="C5" s="55" t="s">
        <v>89</v>
      </c>
      <c r="D5" s="55"/>
      <c r="E5" s="55"/>
      <c r="F5" s="55"/>
    </row>
    <row r="6" spans="2:5" ht="46.5" customHeight="1" thickBot="1">
      <c r="B6" s="56" t="s">
        <v>4</v>
      </c>
      <c r="C6" s="57"/>
      <c r="D6" s="57"/>
      <c r="E6" s="57"/>
    </row>
    <row r="7" spans="2:6" s="8" customFormat="1" ht="36.75" customHeight="1">
      <c r="B7" s="3" t="s">
        <v>5</v>
      </c>
      <c r="C7" s="4" t="s">
        <v>6</v>
      </c>
      <c r="D7" s="5" t="s">
        <v>7</v>
      </c>
      <c r="E7" s="5" t="s">
        <v>8</v>
      </c>
      <c r="F7" s="6" t="s">
        <v>9</v>
      </c>
    </row>
    <row r="8" spans="2:6" s="8" customFormat="1" ht="21.75" customHeight="1">
      <c r="B8" s="9" t="s">
        <v>10</v>
      </c>
      <c r="C8" s="10" t="s">
        <v>11</v>
      </c>
      <c r="D8" s="11">
        <f>D9+D13+D18+D20+D22+D27+D30+D32</f>
        <v>54218.149999999994</v>
      </c>
      <c r="E8" s="11">
        <f>E9+E13+E18+E20+E22+E27+E30+E32</f>
        <v>47984.94</v>
      </c>
      <c r="F8" s="12">
        <f>F9+F13+F18+F20+F22+F27+F30+F32</f>
        <v>40184.94</v>
      </c>
    </row>
    <row r="9" spans="2:6" s="8" customFormat="1" ht="15" customHeight="1">
      <c r="B9" s="13" t="s">
        <v>12</v>
      </c>
      <c r="C9" s="14" t="s">
        <v>13</v>
      </c>
      <c r="D9" s="15">
        <f>SUM(D10:D12)</f>
        <v>323</v>
      </c>
      <c r="E9" s="15">
        <f>SUM(E10:E12)</f>
        <v>340</v>
      </c>
      <c r="F9" s="16">
        <f>SUM(F10:F12)</f>
        <v>360</v>
      </c>
    </row>
    <row r="10" spans="2:6" s="8" customFormat="1" ht="43.5" customHeight="1">
      <c r="B10" s="13" t="s">
        <v>86</v>
      </c>
      <c r="C10" s="17" t="s">
        <v>14</v>
      </c>
      <c r="D10" s="15">
        <v>288</v>
      </c>
      <c r="E10" s="15">
        <v>304</v>
      </c>
      <c r="F10" s="16">
        <v>322</v>
      </c>
    </row>
    <row r="11" spans="2:6" s="8" customFormat="1" ht="57" customHeight="1">
      <c r="B11" s="13" t="s">
        <v>87</v>
      </c>
      <c r="C11" s="17" t="s">
        <v>15</v>
      </c>
      <c r="D11" s="15">
        <v>3</v>
      </c>
      <c r="E11" s="15">
        <v>3</v>
      </c>
      <c r="F11" s="16">
        <v>3</v>
      </c>
    </row>
    <row r="12" spans="2:6" s="8" customFormat="1" ht="32.25" customHeight="1">
      <c r="B12" s="18" t="s">
        <v>88</v>
      </c>
      <c r="C12" s="17" t="s">
        <v>16</v>
      </c>
      <c r="D12" s="15">
        <v>32</v>
      </c>
      <c r="E12" s="15">
        <v>33</v>
      </c>
      <c r="F12" s="16">
        <v>35</v>
      </c>
    </row>
    <row r="13" spans="2:6" s="8" customFormat="1" ht="31.5" customHeight="1">
      <c r="B13" s="19" t="s">
        <v>17</v>
      </c>
      <c r="C13" s="14" t="s">
        <v>18</v>
      </c>
      <c r="D13" s="15">
        <f>D14+D15+D16+D17</f>
        <v>3413.47</v>
      </c>
      <c r="E13" s="15">
        <f>E14+E15+E16+E17</f>
        <v>3678.36</v>
      </c>
      <c r="F13" s="16">
        <f>F14+F15+F16+F17</f>
        <v>3877.6800000000003</v>
      </c>
    </row>
    <row r="14" spans="2:6" s="8" customFormat="1" ht="51.75" customHeight="1">
      <c r="B14" s="19" t="s">
        <v>19</v>
      </c>
      <c r="C14" s="14" t="s">
        <v>20</v>
      </c>
      <c r="D14" s="20">
        <f>1616.79</f>
        <v>1616.79</v>
      </c>
      <c r="E14" s="20">
        <f>1754.88</f>
        <v>1754.88</v>
      </c>
      <c r="F14" s="21">
        <f>1854.52</f>
        <v>1854.52</v>
      </c>
    </row>
    <row r="15" spans="2:6" s="8" customFormat="1" ht="45">
      <c r="B15" s="19" t="s">
        <v>21</v>
      </c>
      <c r="C15" s="14" t="s">
        <v>22</v>
      </c>
      <c r="D15" s="20">
        <f>11.23</f>
        <v>11.23</v>
      </c>
      <c r="E15" s="20">
        <f>11.99</f>
        <v>11.99</v>
      </c>
      <c r="F15" s="21">
        <f>12.34</f>
        <v>12.34</v>
      </c>
    </row>
    <row r="16" spans="2:6" s="8" customFormat="1" ht="56.25" customHeight="1">
      <c r="B16" s="19" t="s">
        <v>23</v>
      </c>
      <c r="C16" s="14" t="s">
        <v>24</v>
      </c>
      <c r="D16" s="20">
        <f>1998.68</f>
        <v>1998.68</v>
      </c>
      <c r="E16" s="20">
        <f>2141.31</f>
        <v>2141.31</v>
      </c>
      <c r="F16" s="21">
        <f>2239.19</f>
        <v>2239.19</v>
      </c>
    </row>
    <row r="17" spans="2:6" s="8" customFormat="1" ht="54" customHeight="1">
      <c r="B17" s="19" t="s">
        <v>25</v>
      </c>
      <c r="C17" s="14" t="s">
        <v>24</v>
      </c>
      <c r="D17" s="20">
        <v>-213.23</v>
      </c>
      <c r="E17" s="20">
        <v>-229.82</v>
      </c>
      <c r="F17" s="21">
        <v>-228.37</v>
      </c>
    </row>
    <row r="18" spans="2:6" s="8" customFormat="1" ht="15" customHeight="1">
      <c r="B18" s="19" t="s">
        <v>26</v>
      </c>
      <c r="C18" s="14" t="s">
        <v>27</v>
      </c>
      <c r="D18" s="15">
        <f>D19</f>
        <v>176</v>
      </c>
      <c r="E18" s="15">
        <f>E19</f>
        <v>184</v>
      </c>
      <c r="F18" s="16">
        <f>F19</f>
        <v>191</v>
      </c>
    </row>
    <row r="19" spans="2:6" s="8" customFormat="1" ht="20.25" customHeight="1">
      <c r="B19" s="19" t="s">
        <v>26</v>
      </c>
      <c r="C19" s="14" t="s">
        <v>28</v>
      </c>
      <c r="D19" s="15">
        <v>176</v>
      </c>
      <c r="E19" s="15">
        <v>184</v>
      </c>
      <c r="F19" s="16">
        <v>191</v>
      </c>
    </row>
    <row r="20" spans="2:6" s="8" customFormat="1" ht="15" customHeight="1">
      <c r="B20" s="19" t="s">
        <v>29</v>
      </c>
      <c r="C20" s="14" t="s">
        <v>30</v>
      </c>
      <c r="D20" s="15">
        <f>D21</f>
        <v>1346</v>
      </c>
      <c r="E20" s="15">
        <f>E21</f>
        <v>1351</v>
      </c>
      <c r="F20" s="16">
        <f>F21</f>
        <v>1351</v>
      </c>
    </row>
    <row r="21" spans="2:6" s="8" customFormat="1" ht="32.25" customHeight="1">
      <c r="B21" s="19" t="s">
        <v>31</v>
      </c>
      <c r="C21" s="14" t="s">
        <v>32</v>
      </c>
      <c r="D21" s="15">
        <v>1346</v>
      </c>
      <c r="E21" s="15">
        <v>1351</v>
      </c>
      <c r="F21" s="16">
        <v>1351</v>
      </c>
    </row>
    <row r="22" spans="2:6" s="8" customFormat="1" ht="15" customHeight="1">
      <c r="B22" s="19" t="s">
        <v>33</v>
      </c>
      <c r="C22" s="14" t="s">
        <v>34</v>
      </c>
      <c r="D22" s="15">
        <f>D23+D25+D24+D26</f>
        <v>16737.3</v>
      </c>
      <c r="E22" s="15">
        <f>E23+E25+E24+E26</f>
        <v>23722</v>
      </c>
      <c r="F22" s="16">
        <f>F23+F25+F24+F26</f>
        <v>24061</v>
      </c>
    </row>
    <row r="23" spans="2:6" s="26" customFormat="1" ht="22.5" customHeight="1">
      <c r="B23" s="22" t="s">
        <v>35</v>
      </c>
      <c r="C23" s="23" t="s">
        <v>36</v>
      </c>
      <c r="D23" s="24">
        <v>6905.3</v>
      </c>
      <c r="E23" s="24">
        <v>13870</v>
      </c>
      <c r="F23" s="25">
        <v>14190</v>
      </c>
    </row>
    <row r="24" spans="2:6" s="8" customFormat="1" ht="43.5" customHeight="1" hidden="1">
      <c r="B24" s="27" t="s">
        <v>37</v>
      </c>
      <c r="C24" s="28" t="s">
        <v>38</v>
      </c>
      <c r="D24" s="15"/>
      <c r="E24" s="15"/>
      <c r="F24" s="16"/>
    </row>
    <row r="25" spans="2:6" s="8" customFormat="1" ht="33.75" customHeight="1">
      <c r="B25" s="27" t="s">
        <v>39</v>
      </c>
      <c r="C25" s="14" t="s">
        <v>40</v>
      </c>
      <c r="D25" s="15">
        <v>9832</v>
      </c>
      <c r="E25" s="15">
        <v>9852</v>
      </c>
      <c r="F25" s="16">
        <v>9871</v>
      </c>
    </row>
    <row r="26" spans="2:6" s="8" customFormat="1" ht="15" customHeight="1" hidden="1">
      <c r="B26" s="29" t="s">
        <v>41</v>
      </c>
      <c r="C26" s="28" t="s">
        <v>42</v>
      </c>
      <c r="D26" s="15"/>
      <c r="E26" s="15"/>
      <c r="F26" s="16"/>
    </row>
    <row r="27" spans="2:6" s="8" customFormat="1" ht="27" customHeight="1">
      <c r="B27" s="19" t="s">
        <v>43</v>
      </c>
      <c r="C27" s="14" t="s">
        <v>44</v>
      </c>
      <c r="D27" s="15">
        <f>SUM(D28:D29)</f>
        <v>2112.38</v>
      </c>
      <c r="E27" s="15">
        <f>SUM(E28:E29)</f>
        <v>2112.38</v>
      </c>
      <c r="F27" s="16">
        <f>SUM(F28:F29)</f>
        <v>2112.38</v>
      </c>
    </row>
    <row r="28" spans="2:6" s="8" customFormat="1" ht="39" customHeight="1">
      <c r="B28" s="19" t="s">
        <v>45</v>
      </c>
      <c r="C28" s="14" t="s">
        <v>46</v>
      </c>
      <c r="D28" s="15">
        <v>2000</v>
      </c>
      <c r="E28" s="15">
        <v>2000</v>
      </c>
      <c r="F28" s="16">
        <v>2000</v>
      </c>
    </row>
    <row r="29" spans="2:6" s="8" customFormat="1" ht="58.5" customHeight="1">
      <c r="B29" s="30" t="s">
        <v>47</v>
      </c>
      <c r="C29" s="14" t="s">
        <v>48</v>
      </c>
      <c r="D29" s="15">
        <v>112.38</v>
      </c>
      <c r="E29" s="15">
        <v>112.38</v>
      </c>
      <c r="F29" s="16">
        <v>112.38</v>
      </c>
    </row>
    <row r="30" spans="2:6" s="8" customFormat="1" ht="29.25" customHeight="1">
      <c r="B30" s="19" t="s">
        <v>49</v>
      </c>
      <c r="C30" s="14" t="s">
        <v>50</v>
      </c>
      <c r="D30" s="15">
        <f>SUM(D31:D31)</f>
        <v>30100</v>
      </c>
      <c r="E30" s="15">
        <f>SUM(E31:E31)</f>
        <v>16587.199999999997</v>
      </c>
      <c r="F30" s="16">
        <f>SUM(F31:F31)</f>
        <v>8221.88</v>
      </c>
    </row>
    <row r="31" spans="2:6" s="35" customFormat="1" ht="33" customHeight="1">
      <c r="B31" s="31" t="s">
        <v>51</v>
      </c>
      <c r="C31" s="32" t="s">
        <v>52</v>
      </c>
      <c r="D31" s="33">
        <v>30100</v>
      </c>
      <c r="E31" s="33">
        <f>10294.63+14770+262+112-8846.43-5</f>
        <v>16587.199999999997</v>
      </c>
      <c r="F31" s="34">
        <f>9825.48-3130+262+1303+250+112-395.6-5</f>
        <v>8221.88</v>
      </c>
    </row>
    <row r="32" spans="2:6" s="8" customFormat="1" ht="21.75" customHeight="1">
      <c r="B32" s="19" t="s">
        <v>53</v>
      </c>
      <c r="C32" s="14" t="s">
        <v>54</v>
      </c>
      <c r="D32" s="15">
        <f>D33</f>
        <v>10</v>
      </c>
      <c r="E32" s="15">
        <f>E33</f>
        <v>10</v>
      </c>
      <c r="F32" s="16">
        <f>F33</f>
        <v>10</v>
      </c>
    </row>
    <row r="33" spans="2:6" s="8" customFormat="1" ht="37.5" customHeight="1">
      <c r="B33" s="19" t="s">
        <v>55</v>
      </c>
      <c r="C33" s="14" t="s">
        <v>56</v>
      </c>
      <c r="D33" s="15">
        <v>10</v>
      </c>
      <c r="E33" s="15">
        <v>10</v>
      </c>
      <c r="F33" s="16">
        <v>10</v>
      </c>
    </row>
    <row r="34" spans="2:6" s="8" customFormat="1" ht="15" customHeight="1">
      <c r="B34" s="9" t="s">
        <v>57</v>
      </c>
      <c r="C34" s="10" t="s">
        <v>58</v>
      </c>
      <c r="D34" s="11">
        <f>D35+D46</f>
        <v>11791.8</v>
      </c>
      <c r="E34" s="11">
        <f>E35+E46</f>
        <v>4390.45</v>
      </c>
      <c r="F34" s="11">
        <f>F35+F46</f>
        <v>4400.95</v>
      </c>
    </row>
    <row r="35" spans="2:6" s="8" customFormat="1" ht="39.75" customHeight="1">
      <c r="B35" s="19" t="s">
        <v>59</v>
      </c>
      <c r="C35" s="14" t="s">
        <v>60</v>
      </c>
      <c r="D35" s="15">
        <f>D36+D39+D42</f>
        <v>9291.8</v>
      </c>
      <c r="E35" s="15">
        <f>E36+E39</f>
        <v>4390.45</v>
      </c>
      <c r="F35" s="16">
        <f>F36+F39</f>
        <v>4400.95</v>
      </c>
    </row>
    <row r="36" spans="2:6" s="8" customFormat="1" ht="23.25" customHeight="1">
      <c r="B36" s="9" t="s">
        <v>61</v>
      </c>
      <c r="C36" s="10" t="s">
        <v>62</v>
      </c>
      <c r="D36" s="11">
        <f>D37+D38</f>
        <v>7929.38</v>
      </c>
      <c r="E36" s="11">
        <f>E37+E38</f>
        <v>4092.5</v>
      </c>
      <c r="F36" s="11">
        <f>F37+F38</f>
        <v>4092.5</v>
      </c>
    </row>
    <row r="37" spans="2:6" s="8" customFormat="1" ht="41.25" customHeight="1">
      <c r="B37" s="36" t="s">
        <v>63</v>
      </c>
      <c r="C37" s="14" t="s">
        <v>64</v>
      </c>
      <c r="D37" s="15">
        <f>3003.5+1089</f>
        <v>4092.5</v>
      </c>
      <c r="E37" s="15">
        <f>3003.5+1089</f>
        <v>4092.5</v>
      </c>
      <c r="F37" s="15">
        <f>3003.5+1089</f>
        <v>4092.5</v>
      </c>
    </row>
    <row r="38" spans="2:6" s="8" customFormat="1" ht="48.75" customHeight="1">
      <c r="B38" s="19" t="s">
        <v>65</v>
      </c>
      <c r="C38" s="14" t="s">
        <v>66</v>
      </c>
      <c r="D38" s="15">
        <v>3836.88</v>
      </c>
      <c r="E38" s="15">
        <v>0</v>
      </c>
      <c r="F38" s="16">
        <v>0</v>
      </c>
    </row>
    <row r="39" spans="2:6" s="8" customFormat="1" ht="15" customHeight="1">
      <c r="B39" s="9" t="s">
        <v>67</v>
      </c>
      <c r="C39" s="10" t="s">
        <v>68</v>
      </c>
      <c r="D39" s="11">
        <f>D40+D41</f>
        <v>284.95</v>
      </c>
      <c r="E39" s="11">
        <f>E40+E41</f>
        <v>297.95</v>
      </c>
      <c r="F39" s="12">
        <f>F40+F41</f>
        <v>308.45</v>
      </c>
    </row>
    <row r="40" spans="2:6" s="8" customFormat="1" ht="29.25" customHeight="1">
      <c r="B40" s="36" t="s">
        <v>69</v>
      </c>
      <c r="C40" s="14" t="s">
        <v>70</v>
      </c>
      <c r="D40" s="15">
        <v>284.8</v>
      </c>
      <c r="E40" s="15">
        <v>297.8</v>
      </c>
      <c r="F40" s="16">
        <v>308.3</v>
      </c>
    </row>
    <row r="41" spans="2:10" s="8" customFormat="1" ht="49.5" customHeight="1">
      <c r="B41" s="19" t="s">
        <v>71</v>
      </c>
      <c r="C41" s="14" t="s">
        <v>72</v>
      </c>
      <c r="D41" s="15">
        <v>0.15</v>
      </c>
      <c r="E41" s="15">
        <v>0.15</v>
      </c>
      <c r="F41" s="16">
        <v>0.15</v>
      </c>
      <c r="G41" s="7"/>
      <c r="H41" s="7"/>
      <c r="I41" s="7"/>
      <c r="J41" s="7"/>
    </row>
    <row r="42" spans="2:10" s="8" customFormat="1" ht="49.5" customHeight="1">
      <c r="B42" s="37" t="s">
        <v>73</v>
      </c>
      <c r="C42" s="37" t="s">
        <v>74</v>
      </c>
      <c r="D42" s="38">
        <f>D43+D44+D45</f>
        <v>1077.47</v>
      </c>
      <c r="E42" s="38">
        <f>E43+E44</f>
        <v>0</v>
      </c>
      <c r="F42" s="38">
        <f>F43+F44</f>
        <v>0</v>
      </c>
      <c r="G42" s="7"/>
      <c r="H42" s="7"/>
      <c r="I42" s="7"/>
      <c r="J42" s="7"/>
    </row>
    <row r="43" spans="2:10" s="8" customFormat="1" ht="49.5" customHeight="1">
      <c r="B43" s="39" t="s">
        <v>75</v>
      </c>
      <c r="C43" s="39" t="s">
        <v>76</v>
      </c>
      <c r="D43" s="40">
        <v>807.47</v>
      </c>
      <c r="E43" s="40">
        <v>0</v>
      </c>
      <c r="F43" s="41">
        <v>0</v>
      </c>
      <c r="G43" s="7"/>
      <c r="H43" s="7"/>
      <c r="I43" s="7"/>
      <c r="J43" s="7"/>
    </row>
    <row r="44" spans="2:10" s="8" customFormat="1" ht="49.5" customHeight="1">
      <c r="B44" s="42" t="s">
        <v>77</v>
      </c>
      <c r="C44" s="43" t="s">
        <v>78</v>
      </c>
      <c r="D44" s="40">
        <v>170</v>
      </c>
      <c r="E44" s="40">
        <v>0</v>
      </c>
      <c r="F44" s="44">
        <v>0</v>
      </c>
      <c r="G44" s="7"/>
      <c r="H44" s="7"/>
      <c r="I44" s="7"/>
      <c r="J44" s="7"/>
    </row>
    <row r="45" spans="2:6" s="35" customFormat="1" ht="75" customHeight="1">
      <c r="B45" s="45" t="s">
        <v>79</v>
      </c>
      <c r="C45" s="46" t="s">
        <v>80</v>
      </c>
      <c r="D45" s="33">
        <v>100</v>
      </c>
      <c r="E45" s="33">
        <v>0</v>
      </c>
      <c r="F45" s="33">
        <v>0</v>
      </c>
    </row>
    <row r="46" spans="2:10" s="8" customFormat="1" ht="17.25" customHeight="1">
      <c r="B46" s="47" t="s">
        <v>81</v>
      </c>
      <c r="C46" s="53" t="s">
        <v>82</v>
      </c>
      <c r="D46" s="38">
        <f>D47</f>
        <v>2500</v>
      </c>
      <c r="E46" s="38">
        <f>E47</f>
        <v>0</v>
      </c>
      <c r="F46" s="38">
        <f>F47</f>
        <v>0</v>
      </c>
      <c r="G46" s="7"/>
      <c r="H46" s="7"/>
      <c r="I46" s="7"/>
      <c r="J46" s="7"/>
    </row>
    <row r="47" spans="2:10" s="8" customFormat="1" ht="49.5" customHeight="1">
      <c r="B47" s="42" t="s">
        <v>83</v>
      </c>
      <c r="C47" s="43" t="s">
        <v>84</v>
      </c>
      <c r="D47" s="40">
        <v>2500</v>
      </c>
      <c r="E47" s="40">
        <v>0</v>
      </c>
      <c r="F47" s="41">
        <v>0</v>
      </c>
      <c r="G47" s="7"/>
      <c r="H47" s="7"/>
      <c r="I47" s="7"/>
      <c r="J47" s="7"/>
    </row>
    <row r="48" spans="2:6" s="8" customFormat="1" ht="15" customHeight="1" thickBot="1">
      <c r="B48" s="48"/>
      <c r="C48" s="49" t="s">
        <v>85</v>
      </c>
      <c r="D48" s="50">
        <f>D34+D8</f>
        <v>66009.95</v>
      </c>
      <c r="E48" s="50">
        <f>E34+E8</f>
        <v>52375.39</v>
      </c>
      <c r="F48" s="51">
        <f>F34+F8</f>
        <v>44585.89</v>
      </c>
    </row>
  </sheetData>
  <sheetProtection/>
  <mergeCells count="6">
    <mergeCell ref="C1:F1"/>
    <mergeCell ref="C2:F2"/>
    <mergeCell ref="C3:F3"/>
    <mergeCell ref="C4:F4"/>
    <mergeCell ref="C5:F5"/>
    <mergeCell ref="B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2023-07-19T19:13:13Z</cp:lastPrinted>
  <dcterms:created xsi:type="dcterms:W3CDTF">2023-07-19T18:43:53Z</dcterms:created>
  <dcterms:modified xsi:type="dcterms:W3CDTF">2023-07-24T10:04:32Z</dcterms:modified>
  <cp:category/>
  <cp:version/>
  <cp:contentType/>
  <cp:contentStatus/>
</cp:coreProperties>
</file>