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3740" tabRatio="500" activeTab="1"/>
  </bookViews>
  <sheets>
    <sheet name="Приложение 9-10-11-12" sheetId="1" r:id="rId1"/>
    <sheet name="Приложение 8" sheetId="2" r:id="rId2"/>
  </sheets>
  <definedNames>
    <definedName name="_xlnm.Print_Area" localSheetId="1">'Приложение 8'!$A$1:$C$50</definedName>
  </definedNames>
  <calcPr fullCalcOnLoad="1"/>
</workbook>
</file>

<file path=xl/comments1.xml><?xml version="1.0" encoding="utf-8"?>
<comments xmlns="http://schemas.openxmlformats.org/spreadsheetml/2006/main">
  <authors>
    <author>Вадим Макаров</author>
  </authors>
  <commentList>
    <comment ref="B7" authorId="0">
      <text>
        <r>
          <rPr>
            <b/>
            <sz val="9"/>
            <rFont val="Calibri"/>
            <family val="2"/>
          </rPr>
          <t>Вадим Макаров:</t>
        </r>
        <r>
          <rPr>
            <sz val="9"/>
            <rFont val="Calibri"/>
            <family val="2"/>
          </rPr>
          <t xml:space="preserve">
печатается с "705"</t>
        </r>
      </text>
    </comment>
  </commentList>
</comments>
</file>

<file path=xl/sharedStrings.xml><?xml version="1.0" encoding="utf-8"?>
<sst xmlns="http://schemas.openxmlformats.org/spreadsheetml/2006/main" count="2522" uniqueCount="482">
  <si>
    <t>прил 12</t>
  </si>
  <si>
    <t>ППП</t>
  </si>
  <si>
    <t>Р</t>
  </si>
  <si>
    <t>П</t>
  </si>
  <si>
    <t>КЦСР</t>
  </si>
  <si>
    <t>КВР</t>
  </si>
  <si>
    <t>КОСГУ</t>
  </si>
  <si>
    <t>Наименование</t>
  </si>
  <si>
    <t>тыс.руб.</t>
  </si>
  <si>
    <t>Всего</t>
  </si>
  <si>
    <t>705</t>
  </si>
  <si>
    <t>01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</si>
  <si>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</si>
  <si>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</si>
  <si>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</si>
  <si>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Зарплата</t>
  </si>
  <si>
    <t>Налоги с зарплаты</t>
  </si>
  <si>
    <t>Заправка картриджей</t>
  </si>
  <si>
    <t>Прочая закупка товаров, работ, услуг для государственных нужд</t>
  </si>
  <si>
    <t>Канцтовары</t>
  </si>
  <si>
    <t>Прочие расходы</t>
  </si>
  <si>
    <t>Глава местной администрации (исполнительно-распорядительного органа местного самоуправления)</t>
  </si>
  <si>
    <t>Резервные фонды</t>
  </si>
  <si>
    <t>Резервные средства</t>
  </si>
  <si>
    <t>02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</si>
  <si>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</si>
  <si>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</si>
  <si>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</si>
  <si>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</si>
  <si>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10</t>
  </si>
  <si>
    <t>Изготовление смет</t>
  </si>
  <si>
    <t>09</t>
  </si>
  <si>
    <t>Дорожное хозяйство (дорожные фонды)</t>
  </si>
  <si>
    <t>12</t>
  </si>
  <si>
    <t>Другие вопросы в области экономики</t>
  </si>
  <si>
    <t>05</t>
  </si>
  <si>
    <t>Коммунальное хозяйство</t>
  </si>
  <si>
    <t>Закупка товаров работ услуг в целях капитального ремонта государственного (муниципального) имущества</t>
  </si>
  <si>
    <t>Ремонт крыши в домах в Саватьево (софинансирование)</t>
  </si>
  <si>
    <t>Благоустройство</t>
  </si>
  <si>
    <t>Щиты информационные</t>
  </si>
  <si>
    <t>Ремонт электроосвещения</t>
  </si>
  <si>
    <t>Уличное освещение</t>
  </si>
  <si>
    <t>07</t>
  </si>
  <si>
    <t>Профессиональная подготовка, переподготовка и повышение квалификации</t>
  </si>
  <si>
    <t>Обучение - повышение квалификации</t>
  </si>
  <si>
    <t>08</t>
  </si>
  <si>
    <t>Фонд оплаты труда казенных учреждений и взносы по обязательному социальному страхованию</t>
  </si>
  <si>
    <t>транспортные услуги</t>
  </si>
  <si>
    <t>Прочая закупка товаров работ услуг для обеспечения государственных муниципальных нужд</t>
  </si>
  <si>
    <t>Другие вопросы в области культуры, спорта</t>
  </si>
  <si>
    <t>Субсидии гражданам на приобретение жилья</t>
  </si>
  <si>
    <t>Субсидии на приобретение жилья молодыми семьями</t>
  </si>
  <si>
    <t>Другие вопросы в области физической культуры и спорта</t>
  </si>
  <si>
    <t>Другие вопросы в области средств массовой информации</t>
  </si>
  <si>
    <t>Прочие межбюджетные трансферты общего характера</t>
  </si>
  <si>
    <t>Иные межбюджетные трансферты</t>
  </si>
  <si>
    <t>на выполнение функций по дорогам</t>
  </si>
  <si>
    <t>на выполнение функций по исполнению бюджета</t>
  </si>
  <si>
    <t>Резервный фонд</t>
  </si>
  <si>
    <t xml:space="preserve">МП "Благоустройство территории МО "Каблуковское сельское поселение" в 2014-2018 годах" </t>
  </si>
  <si>
    <t>Устройство пожарных водоемов, колодцев, обустройство средств тушения</t>
  </si>
  <si>
    <t>11</t>
  </si>
  <si>
    <t>Газификации д.Поддубье Каблуковского сельского поселения</t>
  </si>
  <si>
    <t>Обеспечение уборки мусора на территории Каблуковского сельского поселения</t>
  </si>
  <si>
    <t>Культура</t>
  </si>
  <si>
    <t>Проведение культурно-массовых и молодежных мероприятий</t>
  </si>
  <si>
    <t>Информирование населения об общественно-культурной жизни Каблуковского сельского поселения</t>
  </si>
  <si>
    <t>Издание газета Сарока (4 выпуска)</t>
  </si>
  <si>
    <t>251</t>
  </si>
  <si>
    <t>прил 9</t>
  </si>
  <si>
    <t>прил 10</t>
  </si>
  <si>
    <t>Прочая закупка товаров, работ, услуг для государственных (муниципальных) нужд</t>
  </si>
  <si>
    <t>Экспертиза проекта газификации д.Поддубье</t>
  </si>
  <si>
    <t>БО</t>
  </si>
  <si>
    <t>контрагент</t>
  </si>
  <si>
    <t>содержание расхода</t>
  </si>
  <si>
    <t>012</t>
  </si>
  <si>
    <t>310</t>
  </si>
  <si>
    <t>226</t>
  </si>
  <si>
    <t>1</t>
  </si>
  <si>
    <t>13</t>
  </si>
  <si>
    <t>225</t>
  </si>
  <si>
    <t>242</t>
  </si>
  <si>
    <t>290</t>
  </si>
  <si>
    <t>Пенсионное обеспечение</t>
  </si>
  <si>
    <t>Пенсии, пособия, выплачиваемые организациями сектора государственного управления</t>
  </si>
  <si>
    <t>Иные пенсии, социальные доплаты к пенсиям</t>
  </si>
  <si>
    <t>Другие общегосударственные вопросы</t>
  </si>
  <si>
    <t>244</t>
  </si>
  <si>
    <t>340</t>
  </si>
  <si>
    <t>Жилищное хозяйство</t>
  </si>
  <si>
    <t>Платежи в фонд капремонта</t>
  </si>
  <si>
    <t>222</t>
  </si>
  <si>
    <t>Транспортное обслуживание</t>
  </si>
  <si>
    <t>софинансирование работ по ремонту крыши</t>
  </si>
  <si>
    <t>Субсидии некоммерческим организациям (за исключением государственных (муниципальных) учреждений</t>
  </si>
  <si>
    <t>Призы и подарки</t>
  </si>
  <si>
    <t>Содержание дорог по Соглашению - между населенными пунктами</t>
  </si>
  <si>
    <t>Основные средства</t>
  </si>
  <si>
    <t>Уплата прочих налогов, сборов</t>
  </si>
  <si>
    <t>Техплан БТИ</t>
  </si>
  <si>
    <t>услуги по изготовлению смет, установке дорожных знаков</t>
  </si>
  <si>
    <t>Прочие услуги по дорогам</t>
  </si>
  <si>
    <t xml:space="preserve">  </t>
  </si>
  <si>
    <t>Услуги по содержанию администрации</t>
  </si>
  <si>
    <t>Социальное обеспечение населения</t>
  </si>
  <si>
    <t>Прочая закупка товаров, работ, услуг для обеспечения государственных (муниципальных) нужд</t>
  </si>
  <si>
    <t>Работы, услуги по содержанию имущества</t>
  </si>
  <si>
    <t>Услуги связи</t>
  </si>
  <si>
    <t>Услуги стационарной телефонной связи (Ростелеком)</t>
  </si>
  <si>
    <t xml:space="preserve">Услуги почты (марки и услуги по отправке почты - Почта России) </t>
  </si>
  <si>
    <t>Услуги почты (конверты)</t>
  </si>
  <si>
    <t>Коммунальные услуги</t>
  </si>
  <si>
    <t>Доставка на мероприятия</t>
  </si>
  <si>
    <t>Аренда машины 12 месяцев</t>
  </si>
  <si>
    <t>Охрана помещения Администрации</t>
  </si>
  <si>
    <t>Техобслуживание автомобиля (четыре ТО по 12000)</t>
  </si>
  <si>
    <t>Обслуживание и профилактика компьютерной техники</t>
  </si>
  <si>
    <t>Прочие услуги по содержанию администрации</t>
  </si>
  <si>
    <t>Повышение квалификации</t>
  </si>
  <si>
    <t>Подписка на газеты, услуги по размещению объявлений</t>
  </si>
  <si>
    <t>Продление квалифицированных КРИПТО ключей</t>
  </si>
  <si>
    <t>Продление обновления программы бухучета</t>
  </si>
  <si>
    <t>Подписка на систему гарант</t>
  </si>
  <si>
    <t>Продление подписка на программу подомового учета</t>
  </si>
  <si>
    <t>Приобретение основных средств</t>
  </si>
  <si>
    <t>Мебель для администрации</t>
  </si>
  <si>
    <t>Приобретение ТМЦ</t>
  </si>
  <si>
    <t>Тонер для картриджей</t>
  </si>
  <si>
    <t>Хозтовары</t>
  </si>
  <si>
    <t>Бланочная продукция</t>
  </si>
  <si>
    <t>ГСМ</t>
  </si>
  <si>
    <t>Запчасти для ремонта а/м</t>
  </si>
  <si>
    <t>Расходные ТМЦ для компьютерной техники</t>
  </si>
  <si>
    <t>Прочие ТМЦ</t>
  </si>
  <si>
    <t xml:space="preserve">Прочие услуги </t>
  </si>
  <si>
    <t xml:space="preserve">Услуги по содержанию  </t>
  </si>
  <si>
    <t>Постановка на учет бесхозного имущества</t>
  </si>
  <si>
    <t>Кадастровые работы</t>
  </si>
  <si>
    <t>Оценочные услуги</t>
  </si>
  <si>
    <t>Изготовление смет по противопожарным мероприятиям</t>
  </si>
  <si>
    <t>Содержание дорог внутри населенных пунктов - зимнее и летнее</t>
  </si>
  <si>
    <t>дорожные знаки</t>
  </si>
  <si>
    <t>Программа Полигон, Крипто ключ для росреестра (продление лиц.)</t>
  </si>
  <si>
    <t xml:space="preserve">Доставка ТМЦ </t>
  </si>
  <si>
    <t>Покос травы</t>
  </si>
  <si>
    <t>Услуги по содержанию</t>
  </si>
  <si>
    <t>Содержание кладбищ</t>
  </si>
  <si>
    <t>Отлов собак</t>
  </si>
  <si>
    <t>Обрезка кустарников</t>
  </si>
  <si>
    <t>Материалы и расходники для тримера</t>
  </si>
  <si>
    <t>Электроснабжение зданий</t>
  </si>
  <si>
    <t>Теплоснабжение зданий</t>
  </si>
  <si>
    <t>Водоснабжение зданий</t>
  </si>
  <si>
    <t>Обслуживание компьютерной техники</t>
  </si>
  <si>
    <t>Российское авторское общество</t>
  </si>
  <si>
    <t>Подписка для бибилиотечного фонда</t>
  </si>
  <si>
    <t>Интернет и телефон стационарный к Савватьево</t>
  </si>
  <si>
    <t>Интернет мобильный в бибилотечный отдел</t>
  </si>
  <si>
    <t>Основные средства для клубов</t>
  </si>
  <si>
    <t>Топливо для отопления</t>
  </si>
  <si>
    <t>Прочие ТМЦ для ремонта</t>
  </si>
  <si>
    <t>поездки при проведении мероприятий</t>
  </si>
  <si>
    <t>Услуги по обновлению сайта</t>
  </si>
  <si>
    <t>Услуги по программе культура</t>
  </si>
  <si>
    <t>Призы и подарки на конкурс по рыбной ловле</t>
  </si>
  <si>
    <t>Призы и подарки на день деревни</t>
  </si>
  <si>
    <t>Призы и подарки на Каблуковскую радугу</t>
  </si>
  <si>
    <t>Призы и подарки на день пожилого человека</t>
  </si>
  <si>
    <t>Призы и подарки на новый год</t>
  </si>
  <si>
    <t>Призы и подарки к дню работна сельского хозяйства</t>
  </si>
  <si>
    <t>Призы и подарки на праздники</t>
  </si>
  <si>
    <t>Призы и подарки на клуб собеседник</t>
  </si>
  <si>
    <t xml:space="preserve">Оборудование музыкальное для мероприятий </t>
  </si>
  <si>
    <t>костюмы и ткани для программы</t>
  </si>
  <si>
    <t>хозтовары для программы</t>
  </si>
  <si>
    <t>Прочие услуги</t>
  </si>
  <si>
    <t>приобретение спорт инвентаря</t>
  </si>
  <si>
    <t>приобретение основных средств для спорта</t>
  </si>
  <si>
    <t>Бухгалтерские услуги</t>
  </si>
  <si>
    <t>Приобретение квартиры в муниципальную собственность</t>
  </si>
  <si>
    <t>Паспортизация земельных участков (дорог, кладбищ)</t>
  </si>
  <si>
    <t>Ремонт объектов коммунальной инфраструктуры</t>
  </si>
  <si>
    <t>Приобретение мусоровоза с прицепом (МАЗ)</t>
  </si>
  <si>
    <t>Печать книги памяти Каблуковског опоселения</t>
  </si>
  <si>
    <t>устройство волейбольной площадки в с.Рождествено и д.Савватьево</t>
  </si>
  <si>
    <t>99 9 00 4030С</t>
  </si>
  <si>
    <t>99 9 00 4040С</t>
  </si>
  <si>
    <t>Расходы по центральному  аппарату  органов местного самоуправления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</si>
  <si>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</si>
  <si>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</si>
  <si>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 2 00 4000А</t>
  </si>
  <si>
    <t xml:space="preserve">Резервный фонд  местной администрации </t>
  </si>
  <si>
    <t>99 4 00 4002Б</t>
  </si>
  <si>
    <t>Содержание имущества казны  муниципального образования</t>
  </si>
  <si>
    <t>99 4 00 4005Е</t>
  </si>
  <si>
    <t xml:space="preserve">Формирование и постановка на кадастровый учет бесхозяйных объектов недвижимости, земельных участков </t>
  </si>
  <si>
    <t>99 4 00 4003Б</t>
  </si>
  <si>
    <t>Оценка муниципального имущества поселения</t>
  </si>
  <si>
    <t>99 8 00 1054О</t>
  </si>
  <si>
    <t xml:space="preserve"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</si>
  <si>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99 8 00 5118О</t>
  </si>
  <si>
    <t>09 0 05 00000</t>
  </si>
  <si>
    <t>09 1 05 40000</t>
  </si>
  <si>
    <t>09 1 05 4001Б</t>
  </si>
  <si>
    <t>Подпрограмма "Обеспечение пожарной безопасности"</t>
  </si>
  <si>
    <t>09 2 05 40000</t>
  </si>
  <si>
    <t>Подпрограмма "Содержание  автомобильных дорог Каблуковского сельского поселения"</t>
  </si>
  <si>
    <t>09 2 05 1052О</t>
  </si>
  <si>
    <t>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</si>
  <si>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Расходы на исполнение переданных полномочий по содержанию автомобильных дорог общего пользования местного значения вне границ населенных пуктов в границах Каблуковского сельского поселения</t>
  </si>
  <si>
    <t>09 2 05 2001О</t>
  </si>
  <si>
    <t>Содержание автомобильных дорог общего пользования местного значения в границах населенных пуктов поселения</t>
  </si>
  <si>
    <t>09 2 05 4001Б</t>
  </si>
  <si>
    <t>Оценка земельных участков</t>
  </si>
  <si>
    <t>99 4 00 4006Б</t>
  </si>
  <si>
    <t>Прочие  мероприятия по землеустройству и землепользованию</t>
  </si>
  <si>
    <t>99 4 00 4007Б</t>
  </si>
  <si>
    <t>Описание границ населенных пунктов</t>
  </si>
  <si>
    <t>Кадастровые работы по формированию зем.участков</t>
  </si>
  <si>
    <t>постановка на учет невостребованных участков</t>
  </si>
  <si>
    <t>99 4 00 4005Б</t>
  </si>
  <si>
    <t>Формирование и постановка на кадастровый учет земельных участков, находящихся в муниципальной собственности</t>
  </si>
  <si>
    <t>99 4 00 4033Б</t>
  </si>
  <si>
    <t>Мероприятия в области жилищного хозяйства городских, сельских поеселений</t>
  </si>
  <si>
    <t>99 4 00 4032Б</t>
  </si>
  <si>
    <t xml:space="preserve">Капитальный ремонт  муниципального жилищного  фонда </t>
  </si>
  <si>
    <t>03 0 05 00000</t>
  </si>
  <si>
    <t>03 1 05 4001И</t>
  </si>
  <si>
    <t>03 1 05 4002И</t>
  </si>
  <si>
    <t>Обслуживание существующего газопровода (три ветки)</t>
  </si>
  <si>
    <t>99 4 00 4008Б</t>
  </si>
  <si>
    <t>Профессиональная подготовка, переподготовка и повышение квалификации  муниципальных служащих</t>
  </si>
  <si>
    <t>119</t>
  </si>
  <si>
    <t>99 4 00 4081Э</t>
  </si>
  <si>
    <t>Выплата пенсии за выслугу лет муниципальным служащим и лицам, замещавшим муниципальные должности</t>
  </si>
  <si>
    <t xml:space="preserve">Межбюджетные трансферты   по решению вопросов местного значения межмуниципального характера </t>
  </si>
  <si>
    <t>99 7 00 4001О</t>
  </si>
  <si>
    <t>99 7 00 4002О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</si>
  <si>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</si>
  <si>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05 0 05 00000</t>
  </si>
  <si>
    <t>Муниципальная программа "Развитие культуры и спорта в муниципальном образовании  Каблуковское сельское поселение  на 2016-2018 годы"</t>
  </si>
  <si>
    <t>05 1 05 40000</t>
  </si>
  <si>
    <t>Подпрограмма "Комплексные мероприятия в области культуры и спорта в муниципальном образовании  Каблуковское сельское поселение"</t>
  </si>
  <si>
    <t>05 1 05 4003Б</t>
  </si>
  <si>
    <t xml:space="preserve">Подпрограмма Комплексные мероприятия в отрасли "Физическая культура и спорт" в муниципальном образовании Каблуковского сельского поселения Калининского района Тверской области" на 2016-2018 годы" </t>
  </si>
  <si>
    <t>05 2 05 40000</t>
  </si>
  <si>
    <t>05 2 05 4001Б</t>
  </si>
  <si>
    <t>Создание условий для развития физической культуры, организация и проведение массовых спортивно - оздоровительных мероприятий</t>
  </si>
  <si>
    <t>99 4 00 S033Б</t>
  </si>
  <si>
    <t>99 4 00 4083Ж</t>
  </si>
  <si>
    <t xml:space="preserve">Предоставление социальных выплат на строительство (приобретение) жилья  отдельным категориям граждан РФ, проживающим в сельской местности </t>
  </si>
  <si>
    <t>05 1 05 4002Б</t>
  </si>
  <si>
    <t>99 4 00 4035Б</t>
  </si>
  <si>
    <t>Мероприятия в области коммунального хозяйства городских, сельских поеселений</t>
  </si>
  <si>
    <t>Муниципальная программа  "Благоустройство территории муниципального образования "Каблуковское сельское поселение" в 2014-2018 годах</t>
  </si>
  <si>
    <t>09 3 05 40000</t>
  </si>
  <si>
    <t>Подпрограмма Содержание объектов социальной инфраструктуры Каблуковского поселения</t>
  </si>
  <si>
    <t>Организация уличного освещения</t>
  </si>
  <si>
    <t xml:space="preserve">Организация и содержание мест захоронения </t>
  </si>
  <si>
    <t>Обеспечение санитарно-гигиенической и экологической безопасности на территории  поселения</t>
  </si>
  <si>
    <t>Комплексное благоустройство населенных пунктов Каблуковского сельского поселения</t>
  </si>
  <si>
    <t>09 3 05 4001Б</t>
  </si>
  <si>
    <t>09 3 05 4002Б</t>
  </si>
  <si>
    <t>09 3 05 4003Б</t>
  </si>
  <si>
    <t>09 3 05 4005Б</t>
  </si>
  <si>
    <t>09 3 05 4006Б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</si>
  <si>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</si>
  <si>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</si>
  <si>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</si>
  <si>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</si>
  <si>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</si>
  <si>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 И КИНЕМОТОГРАФИЯ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</si>
  <si>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</si>
  <si>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</si>
  <si>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</si>
  <si>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</si>
  <si>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А</t>
  </si>
  <si>
    <t>К</t>
  </si>
  <si>
    <t>Стенды в администрации</t>
  </si>
  <si>
    <t>Фонд оплаты труда государственных (муниципальных) органов</t>
  </si>
  <si>
    <t xml:space="preserve">Фонд оплаты труда государственных (муниципальных) органов 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</si>
  <si>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</si>
  <si>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</si>
  <si>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 4 00 4033И</t>
  </si>
  <si>
    <t>Нотариальные расходы, выписки из реестров</t>
  </si>
  <si>
    <t>прочие расходы</t>
  </si>
  <si>
    <t>Прочие расходы (пени)</t>
  </si>
  <si>
    <t>05 2 05 S033Б</t>
  </si>
  <si>
    <t>05 2 05 4001Д</t>
  </si>
  <si>
    <t>Создание условий для организации и проведения культурно-массовых и молодежных мероприятий</t>
  </si>
  <si>
    <t>Ремс</t>
  </si>
  <si>
    <t>ЖИЛИЩНО-КОММУНАЛЬНОЕ ХОЗЯЙСТВО</t>
  </si>
  <si>
    <t>010</t>
  </si>
  <si>
    <t>Обслуживание электронного документооборота</t>
  </si>
  <si>
    <t xml:space="preserve">Очистка и устройство пожарных водоемов (Крупшево, Нестерово, Савватьево, Иенево, Староселье, Курганово) </t>
  </si>
  <si>
    <t>Проект строительства межпоселкового газопровода д.Заборовье - Лисицы</t>
  </si>
  <si>
    <t>Строительство межпоселкового газопровода д.Заборовье-д.Лисицы</t>
  </si>
  <si>
    <t>Капитальный ремонт МКД в рамках софинансирования ФКР</t>
  </si>
  <si>
    <t>Уборка несанкционированных свалок</t>
  </si>
  <si>
    <t>Мусорные контейнеры - приобретение 4 шт.</t>
  </si>
  <si>
    <t>Борьба с борщевиком</t>
  </si>
  <si>
    <t>Спил аварийных деревьев</t>
  </si>
  <si>
    <t>Детская площадка</t>
  </si>
  <si>
    <t>Экспртиза проекта в ГАУ Госэкспертиза</t>
  </si>
  <si>
    <t>Софинансирование ремонта водопровода в д.Савватьево</t>
  </si>
  <si>
    <t>Софинансирование по ППМИ по устройству технического водопровода в цыганском поселке</t>
  </si>
  <si>
    <t>Софинансирование по ППМИ по установке детской игровой площадки в д.Рождествено</t>
  </si>
  <si>
    <t>Создание и благоустройство фестивальной зоны в д. Заборовье</t>
  </si>
  <si>
    <t>Софинансирование строительства модульной котельной в д.Савватьево</t>
  </si>
  <si>
    <t>Вторая очередь строительства трансформаторной подстанции в д.Лисицкий бор</t>
  </si>
  <si>
    <t>Замена линолеума и покраска сцены в зрительном зале Савватьевский ДК</t>
  </si>
  <si>
    <t>Ремонт пола в кинозале Рождественский ДК</t>
  </si>
  <si>
    <t>Ремонт пола в библиотеке Рождественнский ДК</t>
  </si>
  <si>
    <t>Софинансирование капительного ремонта Каблуковского ДК</t>
  </si>
  <si>
    <t>Замена двух дверей в Рождествеском ДК</t>
  </si>
  <si>
    <t>Расходы на софинансирование Программы Спорт комитета</t>
  </si>
  <si>
    <t>Софинансирование по устройству мини-футбольного поля в д.Савватьево и д.Видогощи</t>
  </si>
  <si>
    <t>Софинансирование в проекте ПДГП</t>
  </si>
  <si>
    <t>Реализация первого этапа ПДГП</t>
  </si>
  <si>
    <t>приобретение рукавов</t>
  </si>
  <si>
    <t>Аренда машины</t>
  </si>
  <si>
    <t>МП "Газификация населенных пунктов Каблуковского сельского поселения на 2012-2017 г.г."</t>
  </si>
  <si>
    <t>Создание условий для обеспечения граждан жилыми помещениями</t>
  </si>
  <si>
    <t>Бюджетные инвестиции на приобретение обьектов недвижимого имущества</t>
  </si>
  <si>
    <t>94 4 00 4020Б</t>
  </si>
  <si>
    <t>Содержание автомобильных дорог и инженерных сооружений на них в границах населенных пунктов городских, сельских поселений</t>
  </si>
  <si>
    <t>Прочая закупка товаров, работ и услуг для государственных нужд</t>
  </si>
  <si>
    <t xml:space="preserve">к решению Совета депутатов Каблуковского сельского поселения </t>
  </si>
  <si>
    <t>Ведомственная структура расходов бюджета Каблуковского сельского поселения Калининского района Тверской области на 2017 год по разделам, подразделам, целевым статьям и видам расходов</t>
  </si>
  <si>
    <t>121</t>
  </si>
  <si>
    <t>853</t>
  </si>
  <si>
    <t>уплата иных платежей</t>
  </si>
  <si>
    <t>09 2 05 4002Б</t>
  </si>
  <si>
    <t>Содержание автомобильных дорог общего пользования местного значения в не границ населенных пуктов поселения</t>
  </si>
  <si>
    <t>634</t>
  </si>
  <si>
    <t>Кредиторская задолженность</t>
  </si>
  <si>
    <t>243</t>
  </si>
  <si>
    <t>Закупка товаров, работ, услуг в целях капитальногоремонта государственного (муниципального) имущества</t>
  </si>
  <si>
    <t>223</t>
  </si>
  <si>
    <t>Проект по поддержке местных инициатив «Ремонт автомобильной дороги общего пользования в населенном пункте Савватьевское Торфопредприятие "</t>
  </si>
  <si>
    <t>Расходы за счет субсидии на капитальный ремонт и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</si>
  <si>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дворовых территорий многоквартирных домов, проездов к дворовым территориям многоквартирных домов населенных пунктов за счет средств бюджета посления</t>
  </si>
  <si>
    <t>99 4 00 1029И</t>
  </si>
  <si>
    <t>412</t>
  </si>
  <si>
    <t>Расходы за счет субсидии на обеспечение жилыми помещениями малоимущих многодетных семей, нуждающихся в жилых помещениях</t>
  </si>
  <si>
    <t>Бюджетные инвестиции на приобретение
объектов недвижимого имущества в государственную
(муниципальную) собственность</t>
  </si>
  <si>
    <t>99 4 00 S029И</t>
  </si>
  <si>
    <t>Расходы по обеспечение жилыми помещениями малоимущих многодетных семей, нуждающихся в жилых помещениях</t>
  </si>
  <si>
    <t>Массвый спорт</t>
  </si>
  <si>
    <t>05 2 05 S040Б</t>
  </si>
  <si>
    <t>Расходы за счет средсв местного бюджета на приобретение и установку плоскостных спортивных сооружений и оборудования на плоскостные спортивные сооружения</t>
  </si>
  <si>
    <t>05 2 05 1040Б</t>
  </si>
  <si>
    <t>Расходы за счет субсидии из обласного бюджета на приобретение и установку плоскостных спортивных сооружений и оборудования на плоскостные спортивные сооружения</t>
  </si>
  <si>
    <t>Осуществление оранами месного самоуправления отдельных государственных полномочий.</t>
  </si>
  <si>
    <t>Расходы на софинансирование Программы поддержки местных инициатив Детская площадка Рождествено</t>
  </si>
  <si>
    <t>Уплата иных платежей</t>
  </si>
  <si>
    <t>Наименование налога (сбора)</t>
  </si>
  <si>
    <t>1 00 00000 00 0000 000</t>
  </si>
  <si>
    <t>Доходы</t>
  </si>
  <si>
    <t>1 01 02000 01 0000 110</t>
  </si>
  <si>
    <t xml:space="preserve">НАЛОГ НА ДОХОДЫ ФИЗИЧЕСКИХ ЛИЦ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</si>
  <si>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</si>
  <si>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 и 228 Налогового кодекса Российской Федерации</t>
  </si>
  <si>
    <t>1 03 02230 01 0000 110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</si>
  <si>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</si>
  <si>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</si>
  <si>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</si>
  <si>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</si>
  <si>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</si>
  <si>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</si>
  <si>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1 05 03000 00 0000 110</t>
  </si>
  <si>
    <t>НАЛОГИ НА СОВОКУПНЫЙ ДОХОД</t>
  </si>
  <si>
    <t>Единый сельскохозяйственный налог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</si>
  <si>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</si>
  <si>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</si>
  <si>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</si>
  <si>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</si>
  <si>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1 06 06000 00 0000 000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</si>
  <si>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</si>
  <si>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</si>
  <si>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</si>
  <si>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</si>
  <si>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</si>
  <si>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</si>
  <si>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 xml:space="preserve">Доходы от сдачи в аренду имущества, находящегос   оперативном управлении органов управления сельских поселений и созданных ими учреждений и в хозяййственном ведении муниципальных унитарных предприятий </t>
  </si>
  <si>
    <t>1 11 05025 10 0000 100</t>
  </si>
  <si>
    <t>Доходы, получаемые в виде арендной платы, а также  средства от продажи права на заключение договоров аренды за земли находящиеся в собственности сельских поселений (за исключением земельных участков муниципальных бюджетов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</si>
  <si>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</si>
  <si>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</si>
  <si>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</si>
  <si>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</si>
  <si>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</si>
  <si>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</si>
  <si>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</si>
  <si>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</si>
  <si>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</si>
  <si>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ОТ ДРУГИХ БЮДЖЕТОВ БЮДЖЕТНОЙ СИСТЕМЫ РОССИЙСКОЙ ФЕДЕРАЦИИ</t>
  </si>
  <si>
    <t>2 02 02000 00 0000 000</t>
  </si>
  <si>
    <t xml:space="preserve">2 02 29999 10 2075 151 </t>
  </si>
  <si>
    <t xml:space="preserve">2 02 29999 00 2045 151 </t>
  </si>
  <si>
    <t xml:space="preserve">2 02 20216 10 2057 151 </t>
  </si>
  <si>
    <t>2 02 03000 00 0000 000</t>
  </si>
  <si>
    <t>Субвенции бюджетам субъектов российской Федерации и муниципальных образований</t>
  </si>
  <si>
    <t>2 02 03015 10 0000 151</t>
  </si>
  <si>
    <t>2 02 03999 10 2070 151</t>
  </si>
  <si>
    <t>Прочие субвенции бюджетам сельских поселений (на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деятельности)</t>
  </si>
  <si>
    <t>2 02 03999 10 2114 151</t>
  </si>
  <si>
    <t>Прочие субвенции бюджетам сельских поселений  -   наосуществление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</si>
  <si>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2 02 04999 10 0063151</t>
  </si>
  <si>
    <t>Прочие межбюджетные трансферты , передаваемые бюджетам сельских поселений - на компенсацию выпадающих неналоговых доходов сельских поселений</t>
  </si>
  <si>
    <t>2 02 49999 10 0067 151</t>
  </si>
  <si>
    <t>2 04 00000 00 0000 000</t>
  </si>
  <si>
    <t>БЕЗВОЗМЕЗДНЫЕ ПОСТУПЛЕНИЯ ОТ НЕГОСУДАРТСВЕННЫХ ОРГАНИЗАЦИЙ</t>
  </si>
  <si>
    <t>2 04 05099 10 2139 180</t>
  </si>
  <si>
    <t>Прочие безвозмездные поступления от негосударственных организаций в бюджеты сельских поселений</t>
  </si>
  <si>
    <t>2 04 05099 10 9000 180</t>
  </si>
  <si>
    <t>Прочие безвозмездные поступления от негосударственных организаций в бюджеты сельских  поселений -   проект по поддержке местных инициатив</t>
  </si>
  <si>
    <t>2 07 00000 00 0000 000</t>
  </si>
  <si>
    <t>ПРОЧИЕ БЕЗВОЗМЕЗДНЫЕ ПОСТУПЛЕНИЯ</t>
  </si>
  <si>
    <t>2 07 05030 10 2140 180</t>
  </si>
  <si>
    <t>Прочие безвозмездные поступления в бюджеты сельских поселений</t>
  </si>
  <si>
    <t>2 07 05030 10 9000 180</t>
  </si>
  <si>
    <t>Прочие безвозмездные поступления в бюджеты поселений - проект по поддержке местных инициатив</t>
  </si>
  <si>
    <t>Итого всех доходов</t>
  </si>
  <si>
    <t>Субсидии бюджетам на обеспечение жилыми помещениями малоимущих многодетных семей, нуждающихся в жилых помещениях</t>
  </si>
  <si>
    <t>Субсидии бюджетам сельских поселений на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 многоквартирных домов населенных пунктов ( на строительство, реконструкцию и проектирование автомобильных дорог общего пользования местного значения)</t>
  </si>
  <si>
    <t>прочие межбюджетные трансферты предаваемых бюджетам  сельских поселений (за развитие экономического потенциала Калининского района)</t>
  </si>
  <si>
    <t>Субсидии бюджетам субьектов  Российской Федерации и муниципальным образованиям</t>
  </si>
  <si>
    <t>2 02 29999 05 9000 151</t>
  </si>
  <si>
    <t>Субсидии из средств областного бюджета бюджетам на реализацию программ по поддержке местных инициатив в Тверской области</t>
  </si>
  <si>
    <t>2 02 49999 05 9000 151</t>
  </si>
  <si>
    <t>Прочие межбюджетные трансферты, поступающие на реализацию программ по поддержке местных инициатив от депутатов Законодательного Собрания Тверской области</t>
  </si>
  <si>
    <t>2 04 05 099 05 9000 180</t>
  </si>
  <si>
    <t>Прочие безвозмездные поступления от негосударственных организаций в бюджеты поселений (районов) при реализации программ по поддержке местных инициатив</t>
  </si>
  <si>
    <t>2 07 05030 05 9000 180</t>
  </si>
  <si>
    <t>Прочие безвозмездные поступления в бюджеты поселений (районов) при реализации программ по поддержке местных инициатив</t>
  </si>
  <si>
    <t>Расходы на реализацию программ по поддержке местных инициатив за счет средств поступающих от депутатов Законодательного Собрания Тверской области</t>
  </si>
  <si>
    <t>Расходы за счет  средств областного бюджета  на реализацию программ по поддержке местных инициатив в Тверской области</t>
  </si>
  <si>
    <t>730</t>
  </si>
  <si>
    <t> "ОБСЛУЖИВАНИЕ ГОСУДАРСТВЕННОГО И МУНИЦИПАЛЬНОГО ДОЛГА"</t>
  </si>
  <si>
    <t>Обслуживание государственного внутреннего и муниципального долга</t>
  </si>
  <si>
    <t>995 004 000Б</t>
  </si>
  <si>
    <t>Обслуживание муниципального долга</t>
  </si>
  <si>
    <t>Взносы по обязательному социальному страхованию</t>
  </si>
  <si>
    <t xml:space="preserve">Прочие межбюджетные трансферты , передаваемые бюджетам сельских поселений </t>
  </si>
  <si>
    <t>2 02 04000 00 0000 000</t>
  </si>
  <si>
    <t>Субсидии бюджетам сельских поселений (на приобретение и установку плоскостных спортивных сооружений и оборудования на плоскостные спортивные сооружения на территории Тверской области)</t>
  </si>
  <si>
    <t>Субвенции бюджетам сельских поселений на осуществление полномочий по  первичномуо воинскому учету на территориях, где отсутствуют военные комиссариаты</t>
  </si>
  <si>
    <t>Расходы за счет субсидии на капитальный ремонт по проекту "Ремонт автомобильной дороги в д.Юрьевское"</t>
  </si>
  <si>
    <t>092 05 1020Б</t>
  </si>
  <si>
    <t>Расходы  на капитальный ремонт по проекту "Ремонт автомобильной дороги в д.Юрьевское"</t>
  </si>
  <si>
    <t xml:space="preserve">2 02 20216 10 2123 151 </t>
  </si>
  <si>
    <t>Субсидии бюджетам сельских поселений на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 многоквартирных домов населенных пунктов ( на капитальный ремонт и ремонт автомобильных дорог общего пользования  местного значения)</t>
  </si>
  <si>
    <t>1 06 06033 10 1000 100</t>
  </si>
  <si>
    <t>1 06 06043 10 1000 110</t>
  </si>
  <si>
    <t>1 06 06033 10 2100 000</t>
  </si>
  <si>
    <t>Земельный налог с организаций, обладающих земельным участком, расположенным в границах сельских  поселений</t>
  </si>
  <si>
    <t>1 06 06043 10 2100 110</t>
  </si>
  <si>
    <t>Земельный налог с физических, обладающих земельным участком, расположенным в границах сельских поселений</t>
  </si>
  <si>
    <t>Калининского района Тверской области №35 от 31.07.2017</t>
  </si>
  <si>
    <t>99 7 00 2073М</t>
  </si>
  <si>
    <t>Расходы бюджета за счет иных межбюджетные трансферты на реализацию расходных обязательств городских и сельских поселенй на решение вопросов местного значения</t>
  </si>
  <si>
    <t>Бюджетные инвестиции в объекты капитального строительства государственной (муниципальной) собственности "Благоустойство детской  игровой площадки в с Рождественно за счет местного бюджета"</t>
  </si>
  <si>
    <t>Расходы на реализацию по ППМИ за счет средств местного бюджета Благоустройство  детской игровой площадки  в с.Рождественно</t>
  </si>
  <si>
    <t>Расходы за счет средств областного бюджета Тверской области,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</si>
  <si>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Расходы за счет субсидии из областного бюджета на реализацию программ по поддержке местных инициатив</t>
  </si>
  <si>
    <t>в 1б</t>
  </si>
  <si>
    <t>09 2 05 S033Б</t>
  </si>
  <si>
    <t>09 2 05 1093Б</t>
  </si>
  <si>
    <t>09 2 05 1021Б</t>
  </si>
  <si>
    <t>09 2 05 1033Б</t>
  </si>
  <si>
    <t>09 2 05 S021Б</t>
  </si>
  <si>
    <t xml:space="preserve">09 2 05 S020Б </t>
  </si>
  <si>
    <t>09 3 05 S033Б</t>
  </si>
  <si>
    <t>09 3 05 1093Б</t>
  </si>
  <si>
    <t>09 3 05 1033Б</t>
  </si>
  <si>
    <t>Приложение № 4</t>
  </si>
  <si>
    <t>О внесении изменений и дополнений в решение Совета депутатов Каблуковского сельского поселения №73  от 30 декабря 2016 года  «О бюджете Каблуковского сельского поселения  Калининского района Тверской области на 2017 год»</t>
  </si>
  <si>
    <t>Руб.</t>
  </si>
  <si>
    <t xml:space="preserve">Приложение №2 
к решению Совета депутатов Каблуковского сельского поселения 
Калининского района Тверской области №39  от  13 сентября  2017 года
О внесении изменений и дополнений в решение Совета депутатов Каблуковского сельского поселения №73  от 30 декабря 2016 года  «О бюджете Каблуковского сельского поселения  Калининского района Тверской области на 2017 год»
Поступление доходов в бюджет Каблуковского сельского поселения 
Калининского района Тверской области на 2017 год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</si>
</sst>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2"/>
      <color indexed="39"/>
      <name val="Calibri"/>
      <family val="2"/>
    </font>
    <font>
      <u val="single"/>
      <sz val="12"/>
      <color indexed="36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i/>
      <sz val="9"/>
      <color indexed="8"/>
      <name val="Cambria"/>
      <family val="1"/>
    </font>
    <font>
      <sz val="11"/>
      <color indexed="10"/>
      <name val="Times New Roman"/>
      <family val="1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21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Times New Roman"/>
      <family val="1"/>
    </font>
    <font>
      <sz val="11"/>
      <color theme="1"/>
      <name val="Arial Narrow"/>
      <family val="2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>
      <alignment horizontal="left" vertical="center" wrapText="1" indent="1"/>
      <protection/>
    </xf>
    <xf numFmtId="1" fontId="50" fillId="0" borderId="2">
      <alignment horizontal="center" vertical="center" shrinkToFit="1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3" applyNumberFormat="0" applyAlignment="0" applyProtection="0"/>
    <xf numFmtId="0" fontId="52" fillId="27" borderId="4" applyNumberFormat="0" applyAlignment="0" applyProtection="0"/>
    <xf numFmtId="0" fontId="53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8" borderId="9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2" xfId="0" applyFont="1" applyFill="1" applyBorder="1" applyAlignment="1">
      <alignment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2" fontId="66" fillId="0" borderId="12" xfId="0" applyNumberFormat="1" applyFont="1" applyFill="1" applyBorder="1" applyAlignment="1">
      <alignment horizontal="justify" vertical="center" wrapText="1"/>
    </xf>
    <xf numFmtId="49" fontId="67" fillId="0" borderId="0" xfId="0" applyNumberFormat="1" applyFont="1" applyFill="1" applyAlignment="1">
      <alignment horizontal="center" vertical="center"/>
    </xf>
    <xf numFmtId="49" fontId="67" fillId="0" borderId="0" xfId="0" applyNumberFormat="1" applyFont="1" applyFill="1" applyAlignment="1">
      <alignment horizontal="right" vertical="center"/>
    </xf>
    <xf numFmtId="0" fontId="68" fillId="0" borderId="0" xfId="0" applyNumberFormat="1" applyFont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2" fontId="67" fillId="0" borderId="0" xfId="0" applyNumberFormat="1" applyFont="1" applyFill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justify" vertical="justify" wrapText="1"/>
    </xf>
    <xf numFmtId="2" fontId="70" fillId="35" borderId="12" xfId="0" applyNumberFormat="1" applyFont="1" applyFill="1" applyBorder="1" applyAlignment="1">
      <alignment horizontal="justify" vertical="justify" wrapText="1"/>
    </xf>
    <xf numFmtId="0" fontId="70" fillId="0" borderId="12" xfId="0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>
      <alignment horizontal="center" vertical="center"/>
    </xf>
    <xf numFmtId="2" fontId="70" fillId="35" borderId="12" xfId="0" applyNumberFormat="1" applyFont="1" applyFill="1" applyBorder="1" applyAlignment="1">
      <alignment horizontal="justify" vertical="justify" wrapText="1"/>
    </xf>
    <xf numFmtId="0" fontId="70" fillId="0" borderId="12" xfId="0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justify" vertical="justify" wrapText="1"/>
    </xf>
    <xf numFmtId="49" fontId="71" fillId="0" borderId="12" xfId="0" applyNumberFormat="1" applyFont="1" applyFill="1" applyBorder="1" applyAlignment="1">
      <alignment horizontal="justify" vertical="justify" wrapText="1"/>
    </xf>
    <xf numFmtId="2" fontId="70" fillId="0" borderId="12" xfId="0" applyNumberFormat="1" applyFont="1" applyFill="1" applyBorder="1" applyAlignment="1">
      <alignment horizontal="justify" vertical="justify" wrapText="1"/>
    </xf>
    <xf numFmtId="0" fontId="72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49" fontId="70" fillId="36" borderId="12" xfId="0" applyNumberFormat="1" applyFont="1" applyFill="1" applyBorder="1" applyAlignment="1">
      <alignment horizontal="justify" vertical="center" wrapText="1"/>
    </xf>
    <xf numFmtId="2" fontId="70" fillId="36" borderId="12" xfId="0" applyNumberFormat="1" applyFont="1" applyFill="1" applyBorder="1" applyAlignment="1">
      <alignment horizontal="justify" vertical="center" wrapText="1"/>
    </xf>
    <xf numFmtId="2" fontId="70" fillId="0" borderId="12" xfId="0" applyNumberFormat="1" applyFont="1" applyFill="1" applyBorder="1" applyAlignment="1">
      <alignment horizontal="center" vertical="center"/>
    </xf>
    <xf numFmtId="2" fontId="70" fillId="0" borderId="12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49" fontId="70" fillId="35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 vertical="center"/>
    </xf>
    <xf numFmtId="2" fontId="70" fillId="35" borderId="12" xfId="0" applyNumberFormat="1" applyFont="1" applyFill="1" applyBorder="1" applyAlignment="1">
      <alignment horizontal="center" vertical="center"/>
    </xf>
    <xf numFmtId="164" fontId="70" fillId="35" borderId="12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justify" vertical="center" wrapText="1"/>
    </xf>
    <xf numFmtId="0" fontId="70" fillId="0" borderId="12" xfId="0" applyFont="1" applyFill="1" applyBorder="1" applyAlignment="1">
      <alignment horizontal="center" vertical="center"/>
    </xf>
    <xf numFmtId="2" fontId="70" fillId="0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49" fontId="70" fillId="36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 wrapText="1"/>
    </xf>
    <xf numFmtId="49" fontId="70" fillId="36" borderId="12" xfId="0" applyNumberFormat="1" applyFont="1" applyFill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justify" vertical="center" wrapText="1"/>
    </xf>
    <xf numFmtId="49" fontId="70" fillId="35" borderId="12" xfId="0" applyNumberFormat="1" applyFont="1" applyFill="1" applyBorder="1" applyAlignment="1">
      <alignment horizontal="justify" vertical="center" wrapText="1"/>
    </xf>
    <xf numFmtId="49" fontId="71" fillId="0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justify" vertical="center" wrapText="1"/>
    </xf>
    <xf numFmtId="2" fontId="73" fillId="0" borderId="0" xfId="0" applyNumberFormat="1" applyFont="1" applyFill="1" applyBorder="1" applyAlignment="1">
      <alignment horizontal="center" vertical="center"/>
    </xf>
    <xf numFmtId="0" fontId="70" fillId="0" borderId="12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2" fontId="69" fillId="0" borderId="0" xfId="0" applyNumberFormat="1" applyFont="1" applyFill="1" applyBorder="1" applyAlignment="1">
      <alignment/>
    </xf>
    <xf numFmtId="0" fontId="70" fillId="0" borderId="12" xfId="0" applyFont="1" applyFill="1" applyBorder="1" applyAlignment="1">
      <alignment horizontal="justify" vertical="center" wrapText="1"/>
    </xf>
    <xf numFmtId="0" fontId="70" fillId="0" borderId="14" xfId="0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justify" vertical="center" wrapText="1"/>
    </xf>
    <xf numFmtId="0" fontId="70" fillId="35" borderId="14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justify" vertical="center" wrapText="1"/>
    </xf>
    <xf numFmtId="0" fontId="70" fillId="0" borderId="15" xfId="0" applyNumberFormat="1" applyFont="1" applyFill="1" applyBorder="1" applyAlignment="1">
      <alignment horizontal="justify" vertical="center" wrapText="1"/>
    </xf>
    <xf numFmtId="0" fontId="70" fillId="0" borderId="15" xfId="0" applyNumberFormat="1" applyFont="1" applyFill="1" applyBorder="1" applyAlignment="1">
      <alignment horizontal="center" vertical="center" wrapText="1"/>
    </xf>
    <xf numFmtId="0" fontId="70" fillId="0" borderId="16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left" vertical="center" wrapText="1"/>
    </xf>
    <xf numFmtId="0" fontId="70" fillId="0" borderId="17" xfId="0" applyNumberFormat="1" applyFont="1" applyFill="1" applyBorder="1" applyAlignment="1">
      <alignment horizontal="left" vertical="center" wrapText="1"/>
    </xf>
    <xf numFmtId="0" fontId="70" fillId="0" borderId="15" xfId="0" applyNumberFormat="1" applyFont="1" applyFill="1" applyBorder="1" applyAlignment="1">
      <alignment horizontal="left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70" fillId="0" borderId="18" xfId="0" applyNumberFormat="1" applyFont="1" applyFill="1" applyBorder="1" applyAlignment="1">
      <alignment horizontal="left" vertical="center" wrapText="1"/>
    </xf>
    <xf numFmtId="0" fontId="70" fillId="0" borderId="19" xfId="0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2" fontId="70" fillId="0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justify" vertical="center" wrapText="1"/>
    </xf>
    <xf numFmtId="0" fontId="70" fillId="0" borderId="12" xfId="0" applyFont="1" applyBorder="1" applyAlignment="1">
      <alignment horizontal="justify" vertical="center" wrapText="1"/>
    </xf>
    <xf numFmtId="2" fontId="70" fillId="0" borderId="12" xfId="0" applyNumberFormat="1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justify" vertical="center" wrapText="1"/>
    </xf>
    <xf numFmtId="49" fontId="70" fillId="35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Border="1" applyAlignment="1">
      <alignment horizontal="justify" vertical="center" wrapText="1"/>
    </xf>
    <xf numFmtId="49" fontId="70" fillId="0" borderId="20" xfId="0" applyNumberFormat="1" applyFont="1" applyFill="1" applyBorder="1" applyAlignment="1">
      <alignment horizontal="justify" vertical="center" wrapText="1"/>
    </xf>
    <xf numFmtId="0" fontId="75" fillId="0" borderId="20" xfId="0" applyFont="1" applyBorder="1" applyAlignment="1">
      <alignment horizontal="justify" vertical="center" wrapText="1"/>
    </xf>
    <xf numFmtId="49" fontId="70" fillId="0" borderId="13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Border="1" applyAlignment="1">
      <alignment horizontal="justify" vertical="center" wrapText="1"/>
    </xf>
    <xf numFmtId="49" fontId="70" fillId="0" borderId="13" xfId="0" applyNumberFormat="1" applyFont="1" applyBorder="1" applyAlignment="1">
      <alignment horizontal="justify" vertical="center" wrapText="1"/>
    </xf>
    <xf numFmtId="49" fontId="70" fillId="35" borderId="13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justify" vertical="center" wrapText="1"/>
    </xf>
    <xf numFmtId="0" fontId="72" fillId="35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justify" vertical="center" wrapText="1"/>
    </xf>
    <xf numFmtId="49" fontId="70" fillId="0" borderId="0" xfId="0" applyNumberFormat="1" applyFont="1" applyFill="1" applyBorder="1" applyAlignment="1">
      <alignment horizontal="center" vertical="center"/>
    </xf>
    <xf numFmtId="0" fontId="75" fillId="35" borderId="0" xfId="0" applyFont="1" applyFill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justify" vertical="center" wrapText="1"/>
    </xf>
    <xf numFmtId="0" fontId="70" fillId="0" borderId="0" xfId="0" applyFont="1" applyFill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/>
    </xf>
    <xf numFmtId="49" fontId="70" fillId="0" borderId="13" xfId="0" applyNumberFormat="1" applyFont="1" applyFill="1" applyBorder="1" applyAlignment="1">
      <alignment horizontal="center"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 wrapText="1"/>
    </xf>
    <xf numFmtId="49" fontId="70" fillId="0" borderId="12" xfId="0" applyNumberFormat="1" applyFont="1" applyFill="1" applyBorder="1" applyAlignment="1">
      <alignment horizontal="center"/>
    </xf>
    <xf numFmtId="0" fontId="70" fillId="0" borderId="12" xfId="0" applyFont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left" wrapText="1"/>
    </xf>
    <xf numFmtId="49" fontId="71" fillId="0" borderId="12" xfId="0" applyNumberFormat="1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/>
    </xf>
    <xf numFmtId="2" fontId="71" fillId="35" borderId="12" xfId="0" applyNumberFormat="1" applyFont="1" applyFill="1" applyBorder="1" applyAlignment="1">
      <alignment horizontal="justify" vertical="center" wrapText="1"/>
    </xf>
    <xf numFmtId="0" fontId="76" fillId="0" borderId="12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/>
    </xf>
    <xf numFmtId="49" fontId="70" fillId="0" borderId="12" xfId="0" applyNumberFormat="1" applyFont="1" applyFill="1" applyBorder="1" applyAlignment="1">
      <alignment horizontal="center"/>
    </xf>
    <xf numFmtId="49" fontId="70" fillId="0" borderId="13" xfId="0" applyNumberFormat="1" applyFont="1" applyFill="1" applyBorder="1" applyAlignment="1">
      <alignment horizontal="center"/>
    </xf>
    <xf numFmtId="2" fontId="70" fillId="36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0" fontId="70" fillId="0" borderId="20" xfId="0" applyNumberFormat="1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/>
    </xf>
    <xf numFmtId="0" fontId="70" fillId="35" borderId="12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/>
    </xf>
    <xf numFmtId="2" fontId="72" fillId="0" borderId="0" xfId="0" applyNumberFormat="1" applyFont="1" applyFill="1" applyBorder="1" applyAlignment="1">
      <alignment/>
    </xf>
    <xf numFmtId="2" fontId="70" fillId="0" borderId="0" xfId="0" applyNumberFormat="1" applyFont="1" applyFill="1" applyBorder="1" applyAlignment="1">
      <alignment/>
    </xf>
    <xf numFmtId="49" fontId="70" fillId="0" borderId="12" xfId="0" applyNumberFormat="1" applyFont="1" applyFill="1" applyBorder="1" applyAlignment="1">
      <alignment horizontal="center"/>
    </xf>
    <xf numFmtId="49" fontId="70" fillId="35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center"/>
    </xf>
    <xf numFmtId="49" fontId="70" fillId="0" borderId="12" xfId="0" applyNumberFormat="1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/>
    </xf>
    <xf numFmtId="2" fontId="70" fillId="0" borderId="12" xfId="0" applyNumberFormat="1" applyFont="1" applyFill="1" applyBorder="1" applyAlignment="1">
      <alignment horizontal="justify" vertical="center" wrapText="1"/>
    </xf>
    <xf numFmtId="0" fontId="72" fillId="0" borderId="12" xfId="0" applyFont="1" applyFill="1" applyBorder="1" applyAlignment="1">
      <alignment horizontal="left" wrapText="1"/>
    </xf>
    <xf numFmtId="0" fontId="71" fillId="35" borderId="12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left"/>
    </xf>
    <xf numFmtId="0" fontId="71" fillId="35" borderId="12" xfId="0" applyFont="1" applyFill="1" applyBorder="1" applyAlignment="1">
      <alignment horizontal="left" wrapText="1"/>
    </xf>
    <xf numFmtId="2" fontId="71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49" fontId="70" fillId="0" borderId="12" xfId="0" applyNumberFormat="1" applyFont="1" applyBorder="1" applyAlignment="1">
      <alignment horizontal="justify" vertical="center" wrapText="1"/>
    </xf>
    <xf numFmtId="0" fontId="72" fillId="35" borderId="12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left"/>
    </xf>
    <xf numFmtId="0" fontId="72" fillId="35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justify" vertical="center" wrapText="1"/>
    </xf>
    <xf numFmtId="2" fontId="70" fillId="0" borderId="12" xfId="0" applyNumberFormat="1" applyFont="1" applyFill="1" applyBorder="1" applyAlignment="1">
      <alignment horizontal="justify" vertical="center" wrapText="1"/>
    </xf>
    <xf numFmtId="49" fontId="71" fillId="0" borderId="12" xfId="0" applyNumberFormat="1" applyFont="1" applyFill="1" applyBorder="1" applyAlignment="1">
      <alignment horizontal="center"/>
    </xf>
    <xf numFmtId="49" fontId="70" fillId="36" borderId="12" xfId="0" applyNumberFormat="1" applyFont="1" applyFill="1" applyBorder="1" applyAlignment="1">
      <alignment horizontal="justify" vertical="center" wrapText="1"/>
    </xf>
    <xf numFmtId="2" fontId="70" fillId="36" borderId="12" xfId="0" applyNumberFormat="1" applyFont="1" applyFill="1" applyBorder="1" applyAlignment="1">
      <alignment horizontal="justify" vertical="center" wrapText="1"/>
    </xf>
    <xf numFmtId="0" fontId="76" fillId="0" borderId="12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left"/>
    </xf>
    <xf numFmtId="49" fontId="71" fillId="0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vertical="center" wrapText="1"/>
    </xf>
    <xf numFmtId="49" fontId="70" fillId="0" borderId="12" xfId="0" applyNumberFormat="1" applyFont="1" applyFill="1" applyBorder="1" applyAlignment="1">
      <alignment vertical="center" wrapText="1"/>
    </xf>
    <xf numFmtId="0" fontId="71" fillId="35" borderId="12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left"/>
    </xf>
    <xf numFmtId="164" fontId="70" fillId="35" borderId="12" xfId="0" applyNumberFormat="1" applyFont="1" applyFill="1" applyBorder="1" applyAlignment="1">
      <alignment horizontal="center"/>
    </xf>
    <xf numFmtId="2" fontId="70" fillId="35" borderId="12" xfId="0" applyNumberFormat="1" applyFont="1" applyFill="1" applyBorder="1" applyAlignment="1">
      <alignment horizontal="center"/>
    </xf>
    <xf numFmtId="49" fontId="70" fillId="0" borderId="12" xfId="0" applyNumberFormat="1" applyFont="1" applyFill="1" applyBorder="1" applyAlignment="1">
      <alignment horizontal="center"/>
    </xf>
    <xf numFmtId="49" fontId="79" fillId="0" borderId="12" xfId="0" applyNumberFormat="1" applyFont="1" applyFill="1" applyBorder="1" applyAlignment="1">
      <alignment horizontal="justify" vertical="center" wrapText="1"/>
    </xf>
    <xf numFmtId="0" fontId="79" fillId="0" borderId="12" xfId="0" applyFont="1" applyBorder="1" applyAlignment="1">
      <alignment/>
    </xf>
    <xf numFmtId="2" fontId="79" fillId="35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 wrapText="1"/>
    </xf>
    <xf numFmtId="49" fontId="70" fillId="36" borderId="12" xfId="0" applyNumberFormat="1" applyFont="1" applyFill="1" applyBorder="1" applyAlignment="1">
      <alignment horizontal="justify" vertical="center" wrapText="1"/>
    </xf>
    <xf numFmtId="0" fontId="75" fillId="36" borderId="12" xfId="0" applyFont="1" applyFill="1" applyBorder="1" applyAlignment="1">
      <alignment/>
    </xf>
    <xf numFmtId="2" fontId="70" fillId="36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 wrapText="1"/>
    </xf>
    <xf numFmtId="2" fontId="70" fillId="35" borderId="12" xfId="0" applyNumberFormat="1" applyFont="1" applyFill="1" applyBorder="1" applyAlignment="1">
      <alignment horizontal="justify" vertical="center" wrapText="1"/>
    </xf>
    <xf numFmtId="1" fontId="71" fillId="0" borderId="12" xfId="0" applyNumberFormat="1" applyFont="1" applyFill="1" applyBorder="1" applyAlignment="1">
      <alignment horizontal="center"/>
    </xf>
    <xf numFmtId="1" fontId="71" fillId="0" borderId="13" xfId="0" applyNumberFormat="1" applyFont="1" applyFill="1" applyBorder="1" applyAlignment="1">
      <alignment horizontal="center"/>
    </xf>
    <xf numFmtId="49" fontId="71" fillId="0" borderId="12" xfId="0" applyNumberFormat="1" applyFont="1" applyFill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/>
    </xf>
    <xf numFmtId="0" fontId="71" fillId="0" borderId="12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left"/>
    </xf>
    <xf numFmtId="49" fontId="70" fillId="0" borderId="12" xfId="0" applyNumberFormat="1" applyFont="1" applyBorder="1" applyAlignment="1">
      <alignment horizontal="center" vertical="center" wrapText="1"/>
    </xf>
    <xf numFmtId="2" fontId="70" fillId="35" borderId="12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Alignment="1">
      <alignment horizontal="center"/>
    </xf>
    <xf numFmtId="49" fontId="70" fillId="0" borderId="0" xfId="0" applyNumberFormat="1" applyFont="1" applyFill="1" applyAlignment="1">
      <alignment wrapText="1"/>
    </xf>
    <xf numFmtId="2" fontId="70" fillId="0" borderId="0" xfId="0" applyNumberFormat="1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 wrapText="1"/>
    </xf>
    <xf numFmtId="49" fontId="67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Alignment="1">
      <alignment horizontal="center"/>
    </xf>
    <xf numFmtId="49" fontId="80" fillId="0" borderId="0" xfId="0" applyNumberFormat="1" applyFont="1" applyFill="1" applyAlignment="1">
      <alignment horizontal="center"/>
    </xf>
    <xf numFmtId="49" fontId="67" fillId="0" borderId="0" xfId="0" applyNumberFormat="1" applyFont="1" applyFill="1" applyAlignment="1">
      <alignment wrapText="1"/>
    </xf>
    <xf numFmtId="2" fontId="67" fillId="0" borderId="0" xfId="0" applyNumberFormat="1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wrapText="1"/>
    </xf>
    <xf numFmtId="2" fontId="66" fillId="0" borderId="12" xfId="0" applyNumberFormat="1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center"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 wrapText="1"/>
    </xf>
    <xf numFmtId="49" fontId="70" fillId="0" borderId="22" xfId="0" applyNumberFormat="1" applyFont="1" applyFill="1" applyBorder="1" applyAlignment="1">
      <alignment horizontal="justify" vertical="center" wrapText="1"/>
    </xf>
    <xf numFmtId="0" fontId="70" fillId="0" borderId="22" xfId="0" applyFont="1" applyBorder="1" applyAlignment="1">
      <alignment horizontal="justify" vertical="center" wrapText="1"/>
    </xf>
    <xf numFmtId="2" fontId="70" fillId="35" borderId="22" xfId="0" applyNumberFormat="1" applyFont="1" applyFill="1" applyBorder="1" applyAlignment="1">
      <alignment horizontal="justify" vertical="center" wrapText="1"/>
    </xf>
    <xf numFmtId="49" fontId="66" fillId="0" borderId="12" xfId="0" applyNumberFormat="1" applyFont="1" applyFill="1" applyBorder="1" applyAlignment="1">
      <alignment horizontal="justify" vertical="center" wrapText="1"/>
    </xf>
    <xf numFmtId="49" fontId="66" fillId="0" borderId="12" xfId="0" applyNumberFormat="1" applyFont="1" applyFill="1" applyBorder="1" applyAlignment="1">
      <alignment horizontal="justify" vertical="center" wrapText="1"/>
    </xf>
    <xf numFmtId="2" fontId="66" fillId="36" borderId="12" xfId="0" applyNumberFormat="1" applyFont="1" applyFill="1" applyBorder="1" applyAlignment="1">
      <alignment horizontal="justify" vertical="center" wrapText="1"/>
    </xf>
    <xf numFmtId="49" fontId="66" fillId="0" borderId="12" xfId="0" applyNumberFormat="1" applyFont="1" applyFill="1" applyBorder="1" applyAlignment="1">
      <alignment horizontal="justify" vertical="center" wrapText="1"/>
    </xf>
    <xf numFmtId="2" fontId="66" fillId="35" borderId="12" xfId="0" applyNumberFormat="1" applyFont="1" applyFill="1" applyBorder="1" applyAlignment="1">
      <alignment horizontal="justify" vertical="center" wrapText="1"/>
    </xf>
    <xf numFmtId="49" fontId="66" fillId="0" borderId="12" xfId="0" applyNumberFormat="1" applyFont="1" applyFill="1" applyBorder="1" applyAlignment="1">
      <alignment horizontal="justify" vertical="center" wrapText="1"/>
    </xf>
    <xf numFmtId="2" fontId="66" fillId="35" borderId="12" xfId="0" applyNumberFormat="1" applyFont="1" applyFill="1" applyBorder="1" applyAlignment="1">
      <alignment horizontal="justify" vertical="center" wrapText="1"/>
    </xf>
    <xf numFmtId="2" fontId="66" fillId="0" borderId="12" xfId="0" applyNumberFormat="1" applyFont="1" applyFill="1" applyBorder="1" applyAlignment="1">
      <alignment horizontal="justify" vertical="center" wrapText="1"/>
    </xf>
    <xf numFmtId="49" fontId="70" fillId="37" borderId="12" xfId="0" applyNumberFormat="1" applyFont="1" applyFill="1" applyBorder="1" applyAlignment="1">
      <alignment horizontal="justify" vertical="center" wrapText="1"/>
    </xf>
    <xf numFmtId="49" fontId="70" fillId="37" borderId="12" xfId="0" applyNumberFormat="1" applyFont="1" applyFill="1" applyBorder="1" applyAlignment="1">
      <alignment horizontal="justify" vertical="center" wrapText="1"/>
    </xf>
    <xf numFmtId="2" fontId="66" fillId="37" borderId="12" xfId="0" applyNumberFormat="1" applyFont="1" applyFill="1" applyBorder="1" applyAlignment="1">
      <alignment horizontal="justify" vertical="center" wrapText="1"/>
    </xf>
    <xf numFmtId="0" fontId="66" fillId="0" borderId="12" xfId="0" applyFont="1" applyBorder="1" applyAlignment="1">
      <alignment horizontal="justify" vertical="center" wrapText="1"/>
    </xf>
    <xf numFmtId="49" fontId="66" fillId="35" borderId="12" xfId="0" applyNumberFormat="1" applyFont="1" applyFill="1" applyBorder="1" applyAlignment="1">
      <alignment horizontal="justify" vertical="center" wrapText="1"/>
    </xf>
    <xf numFmtId="49" fontId="66" fillId="35" borderId="12" xfId="0" applyNumberFormat="1" applyFont="1" applyFill="1" applyBorder="1" applyAlignment="1">
      <alignment horizontal="justify" vertical="center" wrapText="1"/>
    </xf>
    <xf numFmtId="2" fontId="66" fillId="35" borderId="12" xfId="0" applyNumberFormat="1" applyFont="1" applyFill="1" applyBorder="1" applyAlignment="1">
      <alignment horizontal="justify" vertical="center" wrapText="1"/>
    </xf>
    <xf numFmtId="49" fontId="81" fillId="35" borderId="12" xfId="0" applyNumberFormat="1" applyFont="1" applyFill="1" applyBorder="1" applyAlignment="1">
      <alignment horizontal="justify" vertical="center" wrapText="1"/>
    </xf>
    <xf numFmtId="49" fontId="81" fillId="35" borderId="12" xfId="0" applyNumberFormat="1" applyFont="1" applyFill="1" applyBorder="1" applyAlignment="1">
      <alignment horizontal="justify" vertical="center" wrapText="1"/>
    </xf>
    <xf numFmtId="2" fontId="81" fillId="35" borderId="12" xfId="0" applyNumberFormat="1" applyFont="1" applyFill="1" applyBorder="1" applyAlignment="1">
      <alignment horizontal="justify" vertical="center" wrapText="1"/>
    </xf>
    <xf numFmtId="49" fontId="81" fillId="35" borderId="12" xfId="0" applyNumberFormat="1" applyFont="1" applyFill="1" applyBorder="1" applyAlignment="1">
      <alignment horizontal="justify" vertical="center" wrapText="1"/>
    </xf>
    <xf numFmtId="49" fontId="81" fillId="35" borderId="12" xfId="0" applyNumberFormat="1" applyFont="1" applyFill="1" applyBorder="1" applyAlignment="1">
      <alignment horizontal="justify" vertical="center" wrapText="1"/>
    </xf>
    <xf numFmtId="49" fontId="81" fillId="35" borderId="12" xfId="0" applyNumberFormat="1" applyFont="1" applyFill="1" applyBorder="1" applyAlignment="1">
      <alignment horizontal="justify" vertical="center" wrapText="1"/>
    </xf>
    <xf numFmtId="49" fontId="8" fillId="35" borderId="12" xfId="0" applyNumberFormat="1" applyFont="1" applyFill="1" applyBorder="1" applyAlignment="1">
      <alignment horizontal="justify" vertical="center" wrapText="1"/>
    </xf>
    <xf numFmtId="49" fontId="8" fillId="35" borderId="12" xfId="0" applyNumberFormat="1" applyFont="1" applyFill="1" applyBorder="1" applyAlignment="1">
      <alignment horizontal="justify" vertical="center" wrapText="1"/>
    </xf>
    <xf numFmtId="49" fontId="8" fillId="35" borderId="12" xfId="0" applyNumberFormat="1" applyFont="1" applyFill="1" applyBorder="1" applyAlignment="1">
      <alignment horizontal="justify" vertical="center" wrapText="1"/>
    </xf>
    <xf numFmtId="2" fontId="8" fillId="35" borderId="12" xfId="0" applyNumberFormat="1" applyFont="1" applyFill="1" applyBorder="1" applyAlignment="1">
      <alignment horizontal="justify" vertical="center" wrapText="1"/>
    </xf>
    <xf numFmtId="2" fontId="81" fillId="35" borderId="12" xfId="0" applyNumberFormat="1" applyFont="1" applyFill="1" applyBorder="1" applyAlignment="1">
      <alignment horizontal="justify" vertical="center" wrapText="1"/>
    </xf>
    <xf numFmtId="49" fontId="82" fillId="0" borderId="12" xfId="0" applyNumberFormat="1" applyFont="1" applyFill="1" applyBorder="1" applyAlignment="1">
      <alignment horizontal="justify" vertical="center" wrapText="1"/>
    </xf>
    <xf numFmtId="49" fontId="82" fillId="0" borderId="12" xfId="0" applyNumberFormat="1" applyFont="1" applyFill="1" applyBorder="1" applyAlignment="1">
      <alignment horizontal="justify" vertical="center" wrapText="1"/>
    </xf>
    <xf numFmtId="2" fontId="82" fillId="0" borderId="12" xfId="0" applyNumberFormat="1" applyFont="1" applyFill="1" applyBorder="1" applyAlignment="1">
      <alignment horizontal="justify" vertical="center" wrapText="1"/>
    </xf>
    <xf numFmtId="49" fontId="82" fillId="0" borderId="12" xfId="0" applyNumberFormat="1" applyFont="1" applyFill="1" applyBorder="1" applyAlignment="1">
      <alignment horizontal="justify" vertical="center" wrapText="1"/>
    </xf>
    <xf numFmtId="0" fontId="82" fillId="0" borderId="12" xfId="0" applyFont="1" applyBorder="1" applyAlignment="1">
      <alignment horizontal="justify" vertical="center" wrapText="1"/>
    </xf>
    <xf numFmtId="0" fontId="83" fillId="0" borderId="0" xfId="0" applyFont="1" applyAlignment="1">
      <alignment horizontal="justify"/>
    </xf>
    <xf numFmtId="2" fontId="82" fillId="0" borderId="12" xfId="0" applyNumberFormat="1" applyFont="1" applyFill="1" applyBorder="1" applyAlignment="1">
      <alignment horizontal="justify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70" fillId="36" borderId="12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2" fontId="8" fillId="35" borderId="12" xfId="0" applyNumberFormat="1" applyFont="1" applyFill="1" applyBorder="1" applyAlignment="1">
      <alignment horizontal="justify" vertical="center" wrapText="1"/>
    </xf>
    <xf numFmtId="0" fontId="75" fillId="0" borderId="0" xfId="0" applyFont="1" applyAlignment="1">
      <alignment horizontal="justify"/>
    </xf>
    <xf numFmtId="0" fontId="66" fillId="0" borderId="12" xfId="0" applyFont="1" applyFill="1" applyBorder="1" applyAlignment="1">
      <alignment horizontal="justify" vertical="center" wrapText="1"/>
    </xf>
    <xf numFmtId="2" fontId="70" fillId="37" borderId="15" xfId="0" applyNumberFormat="1" applyFont="1" applyFill="1" applyBorder="1" applyAlignment="1">
      <alignment horizontal="justify" vertical="center" wrapText="1"/>
    </xf>
    <xf numFmtId="0" fontId="8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2" fillId="0" borderId="12" xfId="0" applyFont="1" applyFill="1" applyBorder="1" applyAlignment="1">
      <alignment horizontal="justify" vertical="center" wrapText="1"/>
    </xf>
    <xf numFmtId="0" fontId="8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justify" vertical="center" wrapText="1"/>
    </xf>
    <xf numFmtId="0" fontId="66" fillId="0" borderId="12" xfId="0" applyFont="1" applyBorder="1" applyAlignment="1">
      <alignment horizontal="justify" vertical="center" wrapText="1"/>
    </xf>
    <xf numFmtId="4" fontId="10" fillId="0" borderId="0" xfId="0" applyNumberFormat="1" applyFont="1" applyAlignment="1">
      <alignment/>
    </xf>
    <xf numFmtId="0" fontId="70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vertical="center" wrapText="1"/>
    </xf>
    <xf numFmtId="4" fontId="71" fillId="33" borderId="12" xfId="0" applyNumberFormat="1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vertical="center" wrapText="1"/>
    </xf>
    <xf numFmtId="4" fontId="70" fillId="33" borderId="12" xfId="0" applyNumberFormat="1" applyFont="1" applyFill="1" applyBorder="1" applyAlignment="1">
      <alignment horizontal="center" vertical="center" wrapText="1"/>
    </xf>
    <xf numFmtId="4" fontId="70" fillId="0" borderId="12" xfId="0" applyNumberFormat="1" applyFont="1" applyBorder="1" applyAlignment="1">
      <alignment horizontal="center" vertical="center" wrapText="1"/>
    </xf>
    <xf numFmtId="0" fontId="70" fillId="38" borderId="12" xfId="0" applyFont="1" applyFill="1" applyBorder="1" applyAlignment="1">
      <alignment vertical="center" wrapText="1"/>
    </xf>
    <xf numFmtId="4" fontId="70" fillId="38" borderId="12" xfId="0" applyNumberFormat="1" applyFont="1" applyFill="1" applyBorder="1" applyAlignment="1">
      <alignment horizontal="center" vertical="center" wrapText="1"/>
    </xf>
    <xf numFmtId="1" fontId="70" fillId="0" borderId="2" xfId="34" applyNumberFormat="1" applyFont="1" applyAlignment="1" applyProtection="1">
      <alignment horizontal="left" vertical="center" shrinkToFit="1"/>
      <protection/>
    </xf>
    <xf numFmtId="0" fontId="70" fillId="0" borderId="1" xfId="33" applyNumberFormat="1" applyFont="1" applyAlignment="1" applyProtection="1">
      <alignment vertical="center" wrapText="1"/>
      <protection/>
    </xf>
    <xf numFmtId="4" fontId="70" fillId="0" borderId="12" xfId="0" applyNumberFormat="1" applyFont="1" applyBorder="1" applyAlignment="1">
      <alignment horizontal="center" vertical="center" wrapText="1"/>
    </xf>
    <xf numFmtId="0" fontId="70" fillId="0" borderId="0" xfId="0" applyNumberFormat="1" applyFont="1" applyAlignment="1">
      <alignment/>
    </xf>
    <xf numFmtId="0" fontId="68" fillId="0" borderId="1" xfId="33" applyNumberFormat="1" applyFont="1" applyAlignment="1" applyProtection="1">
      <alignment vertical="center" wrapText="1"/>
      <protection/>
    </xf>
    <xf numFmtId="1" fontId="70" fillId="0" borderId="12" xfId="0" applyNumberFormat="1" applyFont="1" applyFill="1" applyBorder="1" applyAlignment="1">
      <alignment horizontal="left"/>
    </xf>
    <xf numFmtId="0" fontId="75" fillId="0" borderId="12" xfId="0" applyFont="1" applyFill="1" applyBorder="1" applyAlignment="1">
      <alignment horizontal="justify"/>
    </xf>
    <xf numFmtId="4" fontId="70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wrapText="1"/>
    </xf>
    <xf numFmtId="0" fontId="71" fillId="36" borderId="12" xfId="0" applyFont="1" applyFill="1" applyBorder="1" applyAlignment="1">
      <alignment vertical="center" wrapText="1"/>
    </xf>
    <xf numFmtId="4" fontId="71" fillId="36" borderId="12" xfId="0" applyNumberFormat="1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vertical="center" wrapText="1"/>
    </xf>
    <xf numFmtId="4" fontId="70" fillId="34" borderId="12" xfId="0" applyNumberFormat="1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vertical="center" wrapText="1"/>
    </xf>
    <xf numFmtId="4" fontId="70" fillId="36" borderId="12" xfId="0" applyNumberFormat="1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vertical="center" wrapText="1"/>
    </xf>
    <xf numFmtId="0" fontId="68" fillId="0" borderId="0" xfId="0" applyFont="1" applyAlignment="1">
      <alignment horizontal="justify"/>
    </xf>
    <xf numFmtId="4" fontId="70" fillId="34" borderId="12" xfId="0" applyNumberFormat="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wrapText="1"/>
    </xf>
    <xf numFmtId="4" fontId="7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0" fillId="0" borderId="12" xfId="0" applyFont="1" applyBorder="1" applyAlignment="1">
      <alignment vertical="center" wrapText="1"/>
    </xf>
    <xf numFmtId="4" fontId="70" fillId="0" borderId="12" xfId="0" applyNumberFormat="1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vertical="center" wrapText="1"/>
    </xf>
    <xf numFmtId="4" fontId="70" fillId="0" borderId="12" xfId="0" applyNumberFormat="1" applyFont="1" applyFill="1" applyBorder="1" applyAlignment="1">
      <alignment horizontal="center" vertical="center" wrapText="1"/>
    </xf>
    <xf numFmtId="0" fontId="70" fillId="38" borderId="12" xfId="0" applyFont="1" applyFill="1" applyBorder="1" applyAlignment="1">
      <alignment vertical="center" wrapText="1"/>
    </xf>
    <xf numFmtId="0" fontId="70" fillId="36" borderId="12" xfId="0" applyFont="1" applyFill="1" applyBorder="1" applyAlignment="1">
      <alignment vertical="center" wrapText="1"/>
    </xf>
    <xf numFmtId="4" fontId="70" fillId="36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4" fontId="70" fillId="0" borderId="12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wrapText="1"/>
    </xf>
    <xf numFmtId="0" fontId="70" fillId="35" borderId="12" xfId="0" applyFont="1" applyFill="1" applyBorder="1" applyAlignment="1">
      <alignment vertical="center" wrapText="1"/>
    </xf>
    <xf numFmtId="0" fontId="68" fillId="0" borderId="12" xfId="0" applyFont="1" applyBorder="1" applyAlignment="1">
      <alignment horizontal="justify"/>
    </xf>
    <xf numFmtId="4" fontId="70" fillId="35" borderId="12" xfId="0" applyNumberFormat="1" applyFont="1" applyFill="1" applyBorder="1" applyAlignment="1">
      <alignment horizontal="center" vertical="center" wrapText="1"/>
    </xf>
    <xf numFmtId="4" fontId="70" fillId="38" borderId="12" xfId="0" applyNumberFormat="1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vertical="center" wrapText="1"/>
    </xf>
    <xf numFmtId="4" fontId="70" fillId="35" borderId="12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Alignment="1">
      <alignment horizontal="right" vertical="center"/>
    </xf>
    <xf numFmtId="0" fontId="68" fillId="0" borderId="0" xfId="0" applyNumberFormat="1" applyFont="1" applyAlignment="1">
      <alignment horizontal="right" vertical="center" wrapText="1"/>
    </xf>
    <xf numFmtId="0" fontId="68" fillId="0" borderId="0" xfId="0" applyNumberFormat="1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9"/>
  <sheetViews>
    <sheetView zoomScalePageLayoutView="0" workbookViewId="0" topLeftCell="D1">
      <pane ySplit="8" topLeftCell="A9" activePane="bottomLeft" state="frozen"/>
      <selection pane="topLeft" activeCell="A1" sqref="A1"/>
      <selection pane="bottomLeft" activeCell="K65" sqref="K65"/>
    </sheetView>
  </sheetViews>
  <sheetFormatPr defaultColWidth="10.875" defaultRowHeight="15.75"/>
  <cols>
    <col min="1" max="1" width="6.375" style="238" hidden="1" customWidth="1"/>
    <col min="2" max="2" width="6.125" style="238" hidden="1" customWidth="1"/>
    <col min="3" max="3" width="5.625" style="238" hidden="1" customWidth="1"/>
    <col min="4" max="4" width="4.375" style="238" customWidth="1"/>
    <col min="5" max="5" width="4.125" style="238" customWidth="1"/>
    <col min="6" max="6" width="3.875" style="238" customWidth="1"/>
    <col min="7" max="7" width="11.75390625" style="239" customWidth="1"/>
    <col min="8" max="8" width="4.50390625" style="238" bestFit="1" customWidth="1"/>
    <col min="9" max="9" width="5.625" style="238" hidden="1" customWidth="1"/>
    <col min="10" max="10" width="4.375" style="238" hidden="1" customWidth="1"/>
    <col min="11" max="11" width="78.125" style="240" customWidth="1"/>
    <col min="12" max="12" width="10.125" style="241" customWidth="1"/>
    <col min="13" max="13" width="8.625" style="242" hidden="1" customWidth="1"/>
    <col min="14" max="14" width="15.50390625" style="243" hidden="1" customWidth="1"/>
    <col min="15" max="15" width="3.50390625" style="242" hidden="1" customWidth="1"/>
    <col min="16" max="16" width="43.125" style="244" hidden="1" customWidth="1"/>
    <col min="17" max="21" width="10.875" style="12" customWidth="1"/>
    <col min="22" max="204" width="10.875" style="13" customWidth="1"/>
    <col min="205" max="16384" width="10.875" style="14" customWidth="1"/>
  </cols>
  <sheetData>
    <row r="1" spans="1:17" ht="15.75">
      <c r="A1" s="7"/>
      <c r="B1" s="7"/>
      <c r="C1" s="7"/>
      <c r="D1" s="7"/>
      <c r="E1" s="7"/>
      <c r="F1" s="7"/>
      <c r="G1" s="7"/>
      <c r="H1" s="8"/>
      <c r="I1" s="356" t="s">
        <v>478</v>
      </c>
      <c r="J1" s="356"/>
      <c r="K1" s="356"/>
      <c r="L1" s="9"/>
      <c r="M1" s="10"/>
      <c r="N1" s="10"/>
      <c r="O1" s="10"/>
      <c r="P1" s="11"/>
      <c r="Q1" s="10"/>
    </row>
    <row r="2" spans="1:17" ht="15.75">
      <c r="A2" s="7"/>
      <c r="B2" s="7"/>
      <c r="C2" s="7"/>
      <c r="D2" s="7"/>
      <c r="E2" s="7"/>
      <c r="F2" s="7"/>
      <c r="G2" s="7"/>
      <c r="H2" s="8"/>
      <c r="I2" s="356" t="s">
        <v>329</v>
      </c>
      <c r="J2" s="356"/>
      <c r="K2" s="356"/>
      <c r="L2" s="15"/>
      <c r="M2" s="10"/>
      <c r="N2" s="10"/>
      <c r="O2" s="10"/>
      <c r="P2" s="11"/>
      <c r="Q2" s="10"/>
    </row>
    <row r="3" spans="1:17" ht="15.75">
      <c r="A3" s="7"/>
      <c r="B3" s="7"/>
      <c r="C3" s="7"/>
      <c r="D3" s="7"/>
      <c r="E3" s="7"/>
      <c r="F3" s="7"/>
      <c r="G3" s="7"/>
      <c r="H3" s="356" t="s">
        <v>461</v>
      </c>
      <c r="I3" s="356"/>
      <c r="J3" s="356"/>
      <c r="K3" s="356"/>
      <c r="L3" s="15"/>
      <c r="M3" s="10"/>
      <c r="N3" s="10"/>
      <c r="O3" s="10"/>
      <c r="P3" s="11"/>
      <c r="Q3" s="10"/>
    </row>
    <row r="4" spans="1:17" ht="39.75" customHeight="1">
      <c r="A4" s="7"/>
      <c r="B4" s="7"/>
      <c r="C4" s="7"/>
      <c r="D4" s="7"/>
      <c r="E4" s="7"/>
      <c r="F4" s="7"/>
      <c r="G4" s="7"/>
      <c r="H4" s="8"/>
      <c r="I4" s="357" t="s">
        <v>479</v>
      </c>
      <c r="J4" s="357"/>
      <c r="K4" s="357"/>
      <c r="L4" s="15"/>
      <c r="M4" s="10"/>
      <c r="N4" s="10"/>
      <c r="O4" s="10"/>
      <c r="P4" s="11"/>
      <c r="Q4" s="10"/>
    </row>
    <row r="5" spans="1:17" ht="24" customHeight="1">
      <c r="A5" s="7"/>
      <c r="B5" s="7"/>
      <c r="C5" s="7"/>
      <c r="D5" s="7"/>
      <c r="E5" s="7"/>
      <c r="F5" s="358" t="s">
        <v>330</v>
      </c>
      <c r="G5" s="358"/>
      <c r="H5" s="358"/>
      <c r="I5" s="358"/>
      <c r="J5" s="358"/>
      <c r="K5" s="358"/>
      <c r="L5" s="15"/>
      <c r="M5" s="10"/>
      <c r="N5" s="10"/>
      <c r="O5" s="10"/>
      <c r="P5" s="11"/>
      <c r="Q5" s="10"/>
    </row>
    <row r="6" spans="1:17" ht="16.5" customHeight="1">
      <c r="A6" s="7"/>
      <c r="B6" s="7"/>
      <c r="C6" s="7"/>
      <c r="D6" s="7"/>
      <c r="E6" s="7"/>
      <c r="F6" s="358"/>
      <c r="G6" s="358"/>
      <c r="H6" s="358"/>
      <c r="I6" s="358"/>
      <c r="J6" s="358"/>
      <c r="K6" s="358"/>
      <c r="L6" s="15"/>
      <c r="M6" s="10"/>
      <c r="N6" s="10"/>
      <c r="O6" s="10"/>
      <c r="P6" s="11"/>
      <c r="Q6" s="10"/>
    </row>
    <row r="7" spans="1:17" ht="30">
      <c r="A7" s="16" t="s">
        <v>70</v>
      </c>
      <c r="B7" s="17" t="s">
        <v>71</v>
      </c>
      <c r="C7" s="17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5</v>
      </c>
      <c r="I7" s="18" t="s">
        <v>6</v>
      </c>
      <c r="J7" s="18"/>
      <c r="K7" s="18" t="s">
        <v>7</v>
      </c>
      <c r="L7" s="19" t="s">
        <v>8</v>
      </c>
      <c r="M7" s="20" t="s">
        <v>74</v>
      </c>
      <c r="N7" s="20" t="s">
        <v>75</v>
      </c>
      <c r="O7" s="20"/>
      <c r="P7" s="21" t="s">
        <v>76</v>
      </c>
      <c r="Q7" s="10"/>
    </row>
    <row r="8" spans="1:17" ht="15.75" customHeight="1">
      <c r="A8" s="22">
        <v>1</v>
      </c>
      <c r="B8" s="23">
        <v>1</v>
      </c>
      <c r="C8" s="22" t="s">
        <v>14</v>
      </c>
      <c r="D8" s="18"/>
      <c r="E8" s="18"/>
      <c r="F8" s="18"/>
      <c r="G8" s="18"/>
      <c r="H8" s="18"/>
      <c r="I8" s="18"/>
      <c r="J8" s="18"/>
      <c r="K8" s="18" t="s">
        <v>9</v>
      </c>
      <c r="L8" s="24">
        <f>L9+L86+L93+L105+L166+L269+L275+L341+L356+L377+L389+L385</f>
        <v>60323.920000000006</v>
      </c>
      <c r="M8" s="20"/>
      <c r="N8" s="20"/>
      <c r="O8" s="20"/>
      <c r="P8" s="25"/>
      <c r="Q8" s="26"/>
    </row>
    <row r="9" spans="1:204" s="37" customFormat="1" ht="15" customHeight="1">
      <c r="A9" s="27">
        <v>1</v>
      </c>
      <c r="B9" s="28">
        <v>1</v>
      </c>
      <c r="C9" s="27"/>
      <c r="D9" s="29" t="s">
        <v>10</v>
      </c>
      <c r="E9" s="29" t="s">
        <v>11</v>
      </c>
      <c r="F9" s="29"/>
      <c r="G9" s="29"/>
      <c r="H9" s="29"/>
      <c r="I9" s="29"/>
      <c r="J9" s="29"/>
      <c r="K9" s="30" t="s">
        <v>268</v>
      </c>
      <c r="L9" s="31">
        <f>L10+L65+L69</f>
        <v>7126.8</v>
      </c>
      <c r="M9" s="32"/>
      <c r="N9" s="32"/>
      <c r="O9" s="20" t="s">
        <v>278</v>
      </c>
      <c r="P9" s="33"/>
      <c r="Q9" s="34"/>
      <c r="R9" s="35"/>
      <c r="S9" s="35"/>
      <c r="T9" s="35"/>
      <c r="U9" s="35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</row>
    <row r="10" spans="1:17" ht="43.5" customHeight="1">
      <c r="A10" s="22">
        <v>1</v>
      </c>
      <c r="B10" s="23">
        <v>1</v>
      </c>
      <c r="C10" s="22"/>
      <c r="D10" s="38" t="s">
        <v>10</v>
      </c>
      <c r="E10" s="38" t="s">
        <v>11</v>
      </c>
      <c r="F10" s="38" t="s">
        <v>12</v>
      </c>
      <c r="G10" s="38"/>
      <c r="H10" s="38"/>
      <c r="I10" s="38"/>
      <c r="J10" s="38"/>
      <c r="K10" s="38" t="s">
        <v>13</v>
      </c>
      <c r="L10" s="256">
        <f>L11+L58+L63</f>
        <v>6478.25</v>
      </c>
      <c r="M10" s="40"/>
      <c r="N10" s="40"/>
      <c r="O10" s="20" t="s">
        <v>278</v>
      </c>
      <c r="P10" s="41"/>
      <c r="Q10" s="10"/>
    </row>
    <row r="11" spans="1:17" ht="33.75" customHeight="1">
      <c r="A11" s="22" t="s">
        <v>14</v>
      </c>
      <c r="B11" s="23">
        <v>1</v>
      </c>
      <c r="C11" s="22"/>
      <c r="D11" s="42" t="s">
        <v>10</v>
      </c>
      <c r="E11" s="43" t="s">
        <v>11</v>
      </c>
      <c r="F11" s="43" t="s">
        <v>12</v>
      </c>
      <c r="G11" s="43" t="s">
        <v>187</v>
      </c>
      <c r="H11" s="43"/>
      <c r="I11" s="43"/>
      <c r="J11" s="43"/>
      <c r="K11" s="43" t="s">
        <v>189</v>
      </c>
      <c r="L11" s="44">
        <f>L12+L16+L54+L14+L56</f>
        <v>5646</v>
      </c>
      <c r="M11" s="45"/>
      <c r="N11" s="45"/>
      <c r="O11" s="20" t="s">
        <v>278</v>
      </c>
      <c r="P11" s="46"/>
      <c r="Q11" s="26"/>
    </row>
    <row r="12" spans="1:17" ht="19.5" customHeight="1">
      <c r="A12" s="22" t="s">
        <v>14</v>
      </c>
      <c r="B12" s="23">
        <v>1</v>
      </c>
      <c r="C12" s="22"/>
      <c r="D12" s="43" t="s">
        <v>10</v>
      </c>
      <c r="E12" s="43" t="s">
        <v>11</v>
      </c>
      <c r="F12" s="43" t="s">
        <v>12</v>
      </c>
      <c r="G12" s="43" t="s">
        <v>187</v>
      </c>
      <c r="H12" s="43"/>
      <c r="I12" s="43"/>
      <c r="J12" s="43"/>
      <c r="K12" s="43" t="s">
        <v>281</v>
      </c>
      <c r="L12" s="44">
        <f>L13</f>
        <v>2772</v>
      </c>
      <c r="M12" s="45"/>
      <c r="N12" s="45"/>
      <c r="O12" s="20" t="s">
        <v>278</v>
      </c>
      <c r="P12" s="46"/>
      <c r="Q12" s="10"/>
    </row>
    <row r="13" spans="1:17" ht="15" customHeight="1">
      <c r="A13" s="22" t="s">
        <v>14</v>
      </c>
      <c r="B13" s="23" t="s">
        <v>14</v>
      </c>
      <c r="C13" s="22"/>
      <c r="D13" s="42" t="s">
        <v>10</v>
      </c>
      <c r="E13" s="43" t="s">
        <v>11</v>
      </c>
      <c r="F13" s="43" t="s">
        <v>12</v>
      </c>
      <c r="G13" s="43" t="s">
        <v>187</v>
      </c>
      <c r="H13" s="43" t="s">
        <v>331</v>
      </c>
      <c r="I13" s="43">
        <v>211</v>
      </c>
      <c r="J13" s="43" t="s">
        <v>11</v>
      </c>
      <c r="K13" s="43" t="s">
        <v>15</v>
      </c>
      <c r="L13" s="44">
        <v>2772</v>
      </c>
      <c r="M13" s="45" t="s">
        <v>14</v>
      </c>
      <c r="N13" s="45"/>
      <c r="O13" s="20" t="s">
        <v>278</v>
      </c>
      <c r="P13" s="46"/>
      <c r="Q13" s="10"/>
    </row>
    <row r="14" spans="1:17" ht="45.75" customHeight="1">
      <c r="A14" s="47"/>
      <c r="B14" s="23" t="s">
        <v>80</v>
      </c>
      <c r="C14" s="47"/>
      <c r="D14" s="43" t="s">
        <v>10</v>
      </c>
      <c r="E14" s="43" t="s">
        <v>11</v>
      </c>
      <c r="F14" s="43" t="s">
        <v>12</v>
      </c>
      <c r="G14" s="43" t="s">
        <v>187</v>
      </c>
      <c r="H14" s="48"/>
      <c r="I14" s="49"/>
      <c r="J14" s="49"/>
      <c r="K14" s="49" t="s">
        <v>191</v>
      </c>
      <c r="L14" s="50">
        <f>L15</f>
        <v>837</v>
      </c>
      <c r="M14" s="51"/>
      <c r="N14" s="51"/>
      <c r="O14" s="20" t="s">
        <v>278</v>
      </c>
      <c r="P14" s="46"/>
      <c r="Q14" s="10"/>
    </row>
    <row r="15" spans="1:17" ht="15" customHeight="1">
      <c r="A15" s="22" t="s">
        <v>14</v>
      </c>
      <c r="B15" s="23" t="s">
        <v>14</v>
      </c>
      <c r="C15" s="22"/>
      <c r="D15" s="42" t="s">
        <v>10</v>
      </c>
      <c r="E15" s="43" t="s">
        <v>11</v>
      </c>
      <c r="F15" s="43" t="s">
        <v>12</v>
      </c>
      <c r="G15" s="43" t="s">
        <v>187</v>
      </c>
      <c r="H15" s="48" t="s">
        <v>190</v>
      </c>
      <c r="I15" s="43">
        <v>213</v>
      </c>
      <c r="J15" s="43" t="s">
        <v>11</v>
      </c>
      <c r="K15" s="43" t="s">
        <v>16</v>
      </c>
      <c r="L15" s="44">
        <v>837</v>
      </c>
      <c r="M15" s="45" t="s">
        <v>14</v>
      </c>
      <c r="N15" s="45"/>
      <c r="O15" s="20" t="s">
        <v>278</v>
      </c>
      <c r="P15" s="46"/>
      <c r="Q15" s="10"/>
    </row>
    <row r="16" spans="1:17" ht="15" customHeight="1">
      <c r="A16" s="22" t="s">
        <v>14</v>
      </c>
      <c r="B16" s="23">
        <v>1</v>
      </c>
      <c r="C16" s="22"/>
      <c r="D16" s="43" t="s">
        <v>10</v>
      </c>
      <c r="E16" s="43" t="s">
        <v>11</v>
      </c>
      <c r="F16" s="43" t="s">
        <v>12</v>
      </c>
      <c r="G16" s="43" t="s">
        <v>187</v>
      </c>
      <c r="H16" s="43">
        <v>244</v>
      </c>
      <c r="I16" s="43"/>
      <c r="J16" s="43"/>
      <c r="K16" s="43" t="s">
        <v>18</v>
      </c>
      <c r="L16" s="44">
        <f>L17+L23+L25+L30+L45+L21+L42+L40+52.7-52.7</f>
        <v>2007.9999999999998</v>
      </c>
      <c r="M16" s="52" t="s">
        <v>14</v>
      </c>
      <c r="N16" s="53"/>
      <c r="O16" s="20" t="s">
        <v>278</v>
      </c>
      <c r="P16" s="46"/>
      <c r="Q16" s="10"/>
    </row>
    <row r="17" spans="1:17" ht="15" customHeight="1" hidden="1">
      <c r="A17" s="22" t="s">
        <v>14</v>
      </c>
      <c r="B17" s="23" t="s">
        <v>14</v>
      </c>
      <c r="C17" s="22"/>
      <c r="D17" s="42" t="s">
        <v>10</v>
      </c>
      <c r="E17" s="43" t="s">
        <v>11</v>
      </c>
      <c r="F17" s="43" t="s">
        <v>12</v>
      </c>
      <c r="G17" s="43" t="s">
        <v>187</v>
      </c>
      <c r="H17" s="43">
        <v>244</v>
      </c>
      <c r="I17" s="43">
        <v>221</v>
      </c>
      <c r="J17" s="43" t="s">
        <v>11</v>
      </c>
      <c r="K17" s="43" t="s">
        <v>109</v>
      </c>
      <c r="L17" s="44">
        <f>SUM(L18:L20)</f>
        <v>92</v>
      </c>
      <c r="M17" s="45" t="s">
        <v>14</v>
      </c>
      <c r="N17" s="45"/>
      <c r="O17" s="20" t="s">
        <v>278</v>
      </c>
      <c r="P17" s="46"/>
      <c r="Q17" s="10"/>
    </row>
    <row r="18" spans="1:17" ht="15" customHeight="1" hidden="1">
      <c r="A18" s="22" t="s">
        <v>14</v>
      </c>
      <c r="B18" s="23"/>
      <c r="C18" s="22"/>
      <c r="D18" s="43" t="s">
        <v>10</v>
      </c>
      <c r="E18" s="43" t="s">
        <v>14</v>
      </c>
      <c r="F18" s="43" t="s">
        <v>14</v>
      </c>
      <c r="G18" s="43" t="s">
        <v>14</v>
      </c>
      <c r="H18" s="43"/>
      <c r="I18" s="43"/>
      <c r="J18" s="43"/>
      <c r="K18" s="43" t="s">
        <v>110</v>
      </c>
      <c r="L18" s="44">
        <v>12</v>
      </c>
      <c r="M18" s="45" t="s">
        <v>14</v>
      </c>
      <c r="N18" s="45" t="s">
        <v>14</v>
      </c>
      <c r="O18" s="20" t="s">
        <v>278</v>
      </c>
      <c r="P18" s="46" t="s">
        <v>14</v>
      </c>
      <c r="Q18" s="10"/>
    </row>
    <row r="19" spans="1:17" ht="15" customHeight="1" hidden="1">
      <c r="A19" s="22" t="s">
        <v>14</v>
      </c>
      <c r="B19" s="23"/>
      <c r="C19" s="22"/>
      <c r="D19" s="42" t="s">
        <v>10</v>
      </c>
      <c r="E19" s="43" t="s">
        <v>14</v>
      </c>
      <c r="F19" s="43" t="s">
        <v>14</v>
      </c>
      <c r="G19" s="43" t="s">
        <v>14</v>
      </c>
      <c r="H19" s="43"/>
      <c r="I19" s="43"/>
      <c r="J19" s="43"/>
      <c r="K19" s="43" t="s">
        <v>111</v>
      </c>
      <c r="L19" s="44">
        <v>30</v>
      </c>
      <c r="M19" s="45" t="s">
        <v>14</v>
      </c>
      <c r="N19" s="45" t="s">
        <v>14</v>
      </c>
      <c r="O19" s="20" t="s">
        <v>278</v>
      </c>
      <c r="P19" s="46" t="s">
        <v>104</v>
      </c>
      <c r="Q19" s="10"/>
    </row>
    <row r="20" spans="1:17" ht="15" customHeight="1" hidden="1">
      <c r="A20" s="22" t="s">
        <v>14</v>
      </c>
      <c r="B20" s="23"/>
      <c r="C20" s="22"/>
      <c r="D20" s="43" t="s">
        <v>10</v>
      </c>
      <c r="E20" s="43" t="s">
        <v>14</v>
      </c>
      <c r="F20" s="43" t="s">
        <v>14</v>
      </c>
      <c r="G20" s="43" t="s">
        <v>14</v>
      </c>
      <c r="H20" s="43"/>
      <c r="I20" s="43"/>
      <c r="J20" s="43"/>
      <c r="K20" s="43" t="s">
        <v>112</v>
      </c>
      <c r="L20" s="44">
        <v>50</v>
      </c>
      <c r="M20" s="45" t="s">
        <v>14</v>
      </c>
      <c r="N20" s="45" t="s">
        <v>14</v>
      </c>
      <c r="O20" s="20" t="s">
        <v>278</v>
      </c>
      <c r="P20" s="46" t="s">
        <v>14</v>
      </c>
      <c r="Q20" s="10"/>
    </row>
    <row r="21" spans="1:17" ht="15" customHeight="1" hidden="1">
      <c r="A21" s="22" t="s">
        <v>14</v>
      </c>
      <c r="B21" s="23"/>
      <c r="C21" s="22"/>
      <c r="D21" s="42" t="s">
        <v>10</v>
      </c>
      <c r="E21" s="43" t="s">
        <v>11</v>
      </c>
      <c r="F21" s="43" t="s">
        <v>12</v>
      </c>
      <c r="G21" s="43" t="s">
        <v>187</v>
      </c>
      <c r="H21" s="43">
        <v>244</v>
      </c>
      <c r="I21" s="43" t="s">
        <v>93</v>
      </c>
      <c r="J21" s="43" t="s">
        <v>11</v>
      </c>
      <c r="K21" s="43" t="s">
        <v>94</v>
      </c>
      <c r="L21" s="44">
        <f>L22</f>
        <v>20</v>
      </c>
      <c r="M21" s="45" t="s">
        <v>14</v>
      </c>
      <c r="N21" s="45"/>
      <c r="O21" s="20" t="s">
        <v>278</v>
      </c>
      <c r="P21" s="46"/>
      <c r="Q21" s="10"/>
    </row>
    <row r="22" spans="1:17" ht="15" customHeight="1" hidden="1">
      <c r="A22" s="22"/>
      <c r="B22" s="23"/>
      <c r="C22" s="22"/>
      <c r="D22" s="43" t="s">
        <v>10</v>
      </c>
      <c r="E22" s="43" t="s">
        <v>14</v>
      </c>
      <c r="F22" s="43" t="s">
        <v>14</v>
      </c>
      <c r="G22" s="43" t="s">
        <v>14</v>
      </c>
      <c r="H22" s="43"/>
      <c r="I22" s="43"/>
      <c r="J22" s="43"/>
      <c r="K22" s="43" t="s">
        <v>114</v>
      </c>
      <c r="L22" s="44">
        <v>20</v>
      </c>
      <c r="M22" s="45" t="s">
        <v>14</v>
      </c>
      <c r="N22" s="45" t="s">
        <v>14</v>
      </c>
      <c r="O22" s="20" t="s">
        <v>278</v>
      </c>
      <c r="P22" s="46" t="s">
        <v>14</v>
      </c>
      <c r="Q22" s="10"/>
    </row>
    <row r="23" spans="1:17" ht="15" customHeight="1" hidden="1">
      <c r="A23" s="22" t="s">
        <v>14</v>
      </c>
      <c r="B23" s="23" t="s">
        <v>14</v>
      </c>
      <c r="C23" s="22"/>
      <c r="D23" s="42" t="s">
        <v>10</v>
      </c>
      <c r="E23" s="43" t="s">
        <v>11</v>
      </c>
      <c r="F23" s="43" t="s">
        <v>12</v>
      </c>
      <c r="G23" s="43" t="s">
        <v>187</v>
      </c>
      <c r="H23" s="43">
        <v>244</v>
      </c>
      <c r="I23" s="43">
        <v>224</v>
      </c>
      <c r="J23" s="43" t="s">
        <v>11</v>
      </c>
      <c r="K23" s="43" t="s">
        <v>322</v>
      </c>
      <c r="L23" s="44">
        <f>L24</f>
        <v>96</v>
      </c>
      <c r="M23" s="45" t="s">
        <v>14</v>
      </c>
      <c r="N23" s="45"/>
      <c r="O23" s="20" t="s">
        <v>278</v>
      </c>
      <c r="P23" s="46"/>
      <c r="Q23" s="10"/>
    </row>
    <row r="24" spans="1:17" ht="15" customHeight="1" hidden="1">
      <c r="A24" s="22" t="s">
        <v>14</v>
      </c>
      <c r="B24" s="23"/>
      <c r="C24" s="22"/>
      <c r="D24" s="43" t="s">
        <v>10</v>
      </c>
      <c r="E24" s="43"/>
      <c r="F24" s="43"/>
      <c r="G24" s="43" t="s">
        <v>14</v>
      </c>
      <c r="H24" s="43"/>
      <c r="I24" s="43"/>
      <c r="J24" s="43"/>
      <c r="K24" s="43" t="s">
        <v>115</v>
      </c>
      <c r="L24" s="44">
        <v>96</v>
      </c>
      <c r="M24" s="45" t="s">
        <v>14</v>
      </c>
      <c r="N24" s="45" t="s">
        <v>14</v>
      </c>
      <c r="O24" s="20" t="s">
        <v>278</v>
      </c>
      <c r="P24" s="46" t="s">
        <v>14</v>
      </c>
      <c r="Q24" s="10"/>
    </row>
    <row r="25" spans="1:17" ht="15" customHeight="1" hidden="1">
      <c r="A25" s="22" t="s">
        <v>14</v>
      </c>
      <c r="B25" s="23" t="s">
        <v>14</v>
      </c>
      <c r="C25" s="22"/>
      <c r="D25" s="42" t="s">
        <v>10</v>
      </c>
      <c r="E25" s="43" t="s">
        <v>11</v>
      </c>
      <c r="F25" s="43" t="s">
        <v>12</v>
      </c>
      <c r="G25" s="43" t="s">
        <v>187</v>
      </c>
      <c r="H25" s="43">
        <v>244</v>
      </c>
      <c r="I25" s="43" t="s">
        <v>82</v>
      </c>
      <c r="J25" s="43" t="s">
        <v>11</v>
      </c>
      <c r="K25" s="43" t="s">
        <v>105</v>
      </c>
      <c r="L25" s="44">
        <f>SUM(L26:L29)</f>
        <v>192</v>
      </c>
      <c r="M25" s="45" t="s">
        <v>14</v>
      </c>
      <c r="N25" s="45"/>
      <c r="O25" s="20" t="s">
        <v>278</v>
      </c>
      <c r="P25" s="46"/>
      <c r="Q25" s="10"/>
    </row>
    <row r="26" spans="1:17" ht="15" customHeight="1" hidden="1">
      <c r="A26" s="22" t="s">
        <v>14</v>
      </c>
      <c r="B26" s="23"/>
      <c r="C26" s="22"/>
      <c r="D26" s="43" t="s">
        <v>10</v>
      </c>
      <c r="E26" s="43"/>
      <c r="F26" s="43"/>
      <c r="G26" s="43" t="s">
        <v>14</v>
      </c>
      <c r="H26" s="43"/>
      <c r="I26" s="43"/>
      <c r="J26" s="43"/>
      <c r="K26" s="43" t="s">
        <v>116</v>
      </c>
      <c r="L26" s="44">
        <v>66</v>
      </c>
      <c r="M26" s="45" t="s">
        <v>14</v>
      </c>
      <c r="N26" s="45" t="s">
        <v>14</v>
      </c>
      <c r="O26" s="20" t="s">
        <v>278</v>
      </c>
      <c r="P26" s="46" t="s">
        <v>14</v>
      </c>
      <c r="Q26" s="10" t="s">
        <v>14</v>
      </c>
    </row>
    <row r="27" spans="1:17" ht="15" customHeight="1" hidden="1">
      <c r="A27" s="22"/>
      <c r="B27" s="23"/>
      <c r="C27" s="22"/>
      <c r="D27" s="42" t="s">
        <v>10</v>
      </c>
      <c r="E27" s="43"/>
      <c r="F27" s="43"/>
      <c r="G27" s="43" t="s">
        <v>14</v>
      </c>
      <c r="H27" s="43"/>
      <c r="I27" s="43"/>
      <c r="J27" s="43"/>
      <c r="K27" s="43" t="s">
        <v>117</v>
      </c>
      <c r="L27" s="44">
        <v>48</v>
      </c>
      <c r="M27" s="45" t="s">
        <v>14</v>
      </c>
      <c r="N27" s="45" t="s">
        <v>14</v>
      </c>
      <c r="O27" s="20" t="s">
        <v>278</v>
      </c>
      <c r="P27" s="46" t="s">
        <v>14</v>
      </c>
      <c r="Q27" s="10"/>
    </row>
    <row r="28" spans="1:17" ht="15" customHeight="1" hidden="1">
      <c r="A28" s="22"/>
      <c r="B28" s="23"/>
      <c r="C28" s="22"/>
      <c r="D28" s="43" t="s">
        <v>10</v>
      </c>
      <c r="E28" s="43"/>
      <c r="F28" s="43"/>
      <c r="G28" s="43" t="s">
        <v>14</v>
      </c>
      <c r="H28" s="43"/>
      <c r="I28" s="43"/>
      <c r="J28" s="43"/>
      <c r="K28" s="43" t="s">
        <v>17</v>
      </c>
      <c r="L28" s="44">
        <v>18</v>
      </c>
      <c r="M28" s="45" t="s">
        <v>14</v>
      </c>
      <c r="N28" s="45" t="s">
        <v>14</v>
      </c>
      <c r="O28" s="20" t="s">
        <v>278</v>
      </c>
      <c r="P28" s="46" t="s">
        <v>14</v>
      </c>
      <c r="Q28" s="10"/>
    </row>
    <row r="29" spans="1:17" ht="15" customHeight="1" hidden="1">
      <c r="A29" s="22"/>
      <c r="B29" s="23"/>
      <c r="C29" s="22"/>
      <c r="D29" s="42" t="s">
        <v>10</v>
      </c>
      <c r="E29" s="43"/>
      <c r="F29" s="43"/>
      <c r="G29" s="43" t="s">
        <v>14</v>
      </c>
      <c r="H29" s="43"/>
      <c r="I29" s="43"/>
      <c r="J29" s="43"/>
      <c r="K29" s="43" t="s">
        <v>118</v>
      </c>
      <c r="L29" s="44">
        <v>60</v>
      </c>
      <c r="M29" s="45" t="s">
        <v>14</v>
      </c>
      <c r="N29" s="45" t="s">
        <v>14</v>
      </c>
      <c r="O29" s="20" t="s">
        <v>278</v>
      </c>
      <c r="P29" s="46" t="s">
        <v>14</v>
      </c>
      <c r="Q29" s="10"/>
    </row>
    <row r="30" spans="1:17" ht="15.75" hidden="1">
      <c r="A30" s="22" t="s">
        <v>14</v>
      </c>
      <c r="B30" s="23" t="s">
        <v>14</v>
      </c>
      <c r="C30" s="22"/>
      <c r="D30" s="43" t="s">
        <v>10</v>
      </c>
      <c r="E30" s="43" t="s">
        <v>11</v>
      </c>
      <c r="F30" s="43" t="s">
        <v>12</v>
      </c>
      <c r="G30" s="43" t="s">
        <v>187</v>
      </c>
      <c r="H30" s="43">
        <v>244</v>
      </c>
      <c r="I30" s="43">
        <v>226</v>
      </c>
      <c r="J30" s="43" t="s">
        <v>11</v>
      </c>
      <c r="K30" s="43" t="s">
        <v>119</v>
      </c>
      <c r="L30" s="44">
        <f>SUM(L31:L39)</f>
        <v>898</v>
      </c>
      <c r="M30" s="45" t="s">
        <v>14</v>
      </c>
      <c r="N30" s="45"/>
      <c r="O30" s="20" t="s">
        <v>278</v>
      </c>
      <c r="P30" s="46" t="s">
        <v>14</v>
      </c>
      <c r="Q30" s="10"/>
    </row>
    <row r="31" spans="1:17" ht="15.75" hidden="1">
      <c r="A31" s="22" t="s">
        <v>14</v>
      </c>
      <c r="B31" s="23"/>
      <c r="C31" s="22"/>
      <c r="D31" s="42" t="s">
        <v>10</v>
      </c>
      <c r="E31" s="43"/>
      <c r="F31" s="43"/>
      <c r="G31" s="43"/>
      <c r="H31" s="43"/>
      <c r="I31" s="43"/>
      <c r="J31" s="43"/>
      <c r="K31" s="43" t="s">
        <v>180</v>
      </c>
      <c r="L31" s="44">
        <v>732</v>
      </c>
      <c r="M31" s="45" t="s">
        <v>14</v>
      </c>
      <c r="N31" s="45" t="s">
        <v>14</v>
      </c>
      <c r="O31" s="20" t="s">
        <v>278</v>
      </c>
      <c r="P31" s="46" t="s">
        <v>14</v>
      </c>
      <c r="Q31" s="10"/>
    </row>
    <row r="32" spans="1:17" ht="15.75" hidden="1">
      <c r="A32" s="22" t="s">
        <v>14</v>
      </c>
      <c r="B32" s="23"/>
      <c r="C32" s="22"/>
      <c r="D32" s="43" t="s">
        <v>10</v>
      </c>
      <c r="E32" s="43"/>
      <c r="F32" s="43"/>
      <c r="G32" s="43"/>
      <c r="H32" s="43"/>
      <c r="I32" s="43"/>
      <c r="J32" s="43"/>
      <c r="K32" s="43" t="s">
        <v>295</v>
      </c>
      <c r="L32" s="44">
        <v>15</v>
      </c>
      <c r="M32" s="45" t="s">
        <v>14</v>
      </c>
      <c r="N32" s="45" t="s">
        <v>14</v>
      </c>
      <c r="O32" s="20" t="s">
        <v>278</v>
      </c>
      <c r="P32" s="46" t="s">
        <v>14</v>
      </c>
      <c r="Q32" s="10"/>
    </row>
    <row r="33" spans="1:17" ht="15.75" hidden="1">
      <c r="A33" s="22" t="s">
        <v>14</v>
      </c>
      <c r="B33" s="23"/>
      <c r="C33" s="22"/>
      <c r="D33" s="42" t="s">
        <v>10</v>
      </c>
      <c r="E33" s="43"/>
      <c r="F33" s="43"/>
      <c r="G33" s="43"/>
      <c r="H33" s="43"/>
      <c r="I33" s="43"/>
      <c r="J33" s="43"/>
      <c r="K33" s="43" t="s">
        <v>120</v>
      </c>
      <c r="L33" s="44">
        <v>18</v>
      </c>
      <c r="M33" s="45" t="s">
        <v>14</v>
      </c>
      <c r="N33" s="45" t="s">
        <v>14</v>
      </c>
      <c r="O33" s="20" t="s">
        <v>278</v>
      </c>
      <c r="P33" s="46" t="s">
        <v>14</v>
      </c>
      <c r="Q33" s="10"/>
    </row>
    <row r="34" spans="1:17" ht="15.75" hidden="1">
      <c r="A34" s="22"/>
      <c r="B34" s="23"/>
      <c r="C34" s="22"/>
      <c r="D34" s="43" t="s">
        <v>10</v>
      </c>
      <c r="E34" s="43"/>
      <c r="F34" s="43"/>
      <c r="G34" s="43"/>
      <c r="H34" s="43"/>
      <c r="I34" s="43"/>
      <c r="J34" s="43"/>
      <c r="K34" s="43" t="s">
        <v>286</v>
      </c>
      <c r="L34" s="44">
        <v>10</v>
      </c>
      <c r="M34" s="45" t="s">
        <v>14</v>
      </c>
      <c r="N34" s="45" t="s">
        <v>14</v>
      </c>
      <c r="O34" s="20" t="s">
        <v>278</v>
      </c>
      <c r="P34" s="46" t="s">
        <v>14</v>
      </c>
      <c r="Q34" s="10"/>
    </row>
    <row r="35" spans="1:17" ht="15.75" hidden="1">
      <c r="A35" s="22"/>
      <c r="B35" s="23"/>
      <c r="C35" s="22"/>
      <c r="D35" s="42" t="s">
        <v>10</v>
      </c>
      <c r="E35" s="43"/>
      <c r="F35" s="43"/>
      <c r="G35" s="43"/>
      <c r="H35" s="43"/>
      <c r="I35" s="43"/>
      <c r="J35" s="43"/>
      <c r="K35" s="43" t="s">
        <v>121</v>
      </c>
      <c r="L35" s="44">
        <v>18</v>
      </c>
      <c r="M35" s="45" t="s">
        <v>14</v>
      </c>
      <c r="N35" s="45" t="s">
        <v>14</v>
      </c>
      <c r="O35" s="20" t="s">
        <v>278</v>
      </c>
      <c r="P35" s="46" t="s">
        <v>14</v>
      </c>
      <c r="Q35" s="10"/>
    </row>
    <row r="36" spans="1:17" ht="15.75" hidden="1">
      <c r="A36" s="22"/>
      <c r="B36" s="23"/>
      <c r="C36" s="22"/>
      <c r="D36" s="43" t="s">
        <v>10</v>
      </c>
      <c r="E36" s="43"/>
      <c r="F36" s="43"/>
      <c r="G36" s="43"/>
      <c r="H36" s="43"/>
      <c r="I36" s="43"/>
      <c r="J36" s="43"/>
      <c r="K36" s="43" t="s">
        <v>124</v>
      </c>
      <c r="L36" s="44">
        <v>72</v>
      </c>
      <c r="M36" s="45" t="s">
        <v>14</v>
      </c>
      <c r="N36" s="45" t="s">
        <v>14</v>
      </c>
      <c r="O36" s="20" t="s">
        <v>278</v>
      </c>
      <c r="P36" s="46" t="s">
        <v>14</v>
      </c>
      <c r="Q36" s="10"/>
    </row>
    <row r="37" spans="1:17" ht="15.75" hidden="1">
      <c r="A37" s="22"/>
      <c r="B37" s="23"/>
      <c r="C37" s="22"/>
      <c r="D37" s="42" t="s">
        <v>10</v>
      </c>
      <c r="E37" s="43"/>
      <c r="F37" s="43"/>
      <c r="G37" s="43"/>
      <c r="H37" s="43"/>
      <c r="I37" s="43"/>
      <c r="J37" s="43"/>
      <c r="K37" s="43" t="s">
        <v>122</v>
      </c>
      <c r="L37" s="44">
        <v>9.8</v>
      </c>
      <c r="M37" s="45" t="s">
        <v>14</v>
      </c>
      <c r="N37" s="45" t="s">
        <v>14</v>
      </c>
      <c r="O37" s="20" t="s">
        <v>278</v>
      </c>
      <c r="P37" s="46" t="s">
        <v>14</v>
      </c>
      <c r="Q37" s="10"/>
    </row>
    <row r="38" spans="1:17" ht="15.75" hidden="1">
      <c r="A38" s="22"/>
      <c r="B38" s="23"/>
      <c r="C38" s="22"/>
      <c r="D38" s="43" t="s">
        <v>10</v>
      </c>
      <c r="E38" s="43"/>
      <c r="F38" s="43"/>
      <c r="G38" s="43"/>
      <c r="H38" s="43"/>
      <c r="I38" s="43"/>
      <c r="J38" s="43"/>
      <c r="K38" s="43" t="s">
        <v>123</v>
      </c>
      <c r="L38" s="44">
        <v>17.6</v>
      </c>
      <c r="M38" s="45" t="s">
        <v>14</v>
      </c>
      <c r="N38" s="45" t="s">
        <v>14</v>
      </c>
      <c r="O38" s="20" t="s">
        <v>278</v>
      </c>
      <c r="P38" s="46" t="s">
        <v>14</v>
      </c>
      <c r="Q38" s="10"/>
    </row>
    <row r="39" spans="1:17" ht="15.75" hidden="1">
      <c r="A39" s="22"/>
      <c r="B39" s="23"/>
      <c r="C39" s="22"/>
      <c r="D39" s="42" t="s">
        <v>10</v>
      </c>
      <c r="E39" s="43"/>
      <c r="F39" s="43"/>
      <c r="G39" s="43"/>
      <c r="H39" s="43"/>
      <c r="I39" s="43"/>
      <c r="J39" s="43"/>
      <c r="K39" s="43" t="s">
        <v>125</v>
      </c>
      <c r="L39" s="44">
        <v>5.6</v>
      </c>
      <c r="M39" s="20" t="s">
        <v>14</v>
      </c>
      <c r="N39" s="20" t="s">
        <v>14</v>
      </c>
      <c r="O39" s="20" t="s">
        <v>278</v>
      </c>
      <c r="P39" s="46" t="s">
        <v>14</v>
      </c>
      <c r="Q39" s="10"/>
    </row>
    <row r="40" spans="1:17" ht="15" customHeight="1" hidden="1">
      <c r="A40" s="22"/>
      <c r="B40" s="23"/>
      <c r="C40" s="22"/>
      <c r="D40" s="43" t="s">
        <v>10</v>
      </c>
      <c r="E40" s="43" t="s">
        <v>11</v>
      </c>
      <c r="F40" s="43" t="s">
        <v>12</v>
      </c>
      <c r="G40" s="43" t="s">
        <v>187</v>
      </c>
      <c r="H40" s="43">
        <v>244</v>
      </c>
      <c r="I40" s="43" t="s">
        <v>84</v>
      </c>
      <c r="J40" s="43" t="s">
        <v>11</v>
      </c>
      <c r="K40" s="43" t="s">
        <v>20</v>
      </c>
      <c r="L40" s="44">
        <f>L41</f>
        <v>30</v>
      </c>
      <c r="M40" s="45"/>
      <c r="N40" s="45"/>
      <c r="O40" s="20" t="s">
        <v>278</v>
      </c>
      <c r="P40" s="46"/>
      <c r="Q40" s="10"/>
    </row>
    <row r="41" spans="1:17" ht="15" customHeight="1" hidden="1">
      <c r="A41" s="22"/>
      <c r="B41" s="23"/>
      <c r="C41" s="22"/>
      <c r="D41" s="42" t="s">
        <v>10</v>
      </c>
      <c r="E41" s="43"/>
      <c r="F41" s="43"/>
      <c r="G41" s="43"/>
      <c r="H41" s="43"/>
      <c r="I41" s="43"/>
      <c r="J41" s="43"/>
      <c r="K41" s="43" t="s">
        <v>287</v>
      </c>
      <c r="L41" s="44">
        <v>30</v>
      </c>
      <c r="M41" s="45"/>
      <c r="N41" s="45"/>
      <c r="O41" s="20" t="s">
        <v>278</v>
      </c>
      <c r="P41" s="46"/>
      <c r="Q41" s="10"/>
    </row>
    <row r="42" spans="1:17" ht="15" customHeight="1" hidden="1">
      <c r="A42" s="22"/>
      <c r="B42" s="23"/>
      <c r="C42" s="22"/>
      <c r="D42" s="43" t="s">
        <v>10</v>
      </c>
      <c r="E42" s="43" t="s">
        <v>11</v>
      </c>
      <c r="F42" s="43" t="s">
        <v>12</v>
      </c>
      <c r="G42" s="43" t="s">
        <v>187</v>
      </c>
      <c r="H42" s="43">
        <v>244</v>
      </c>
      <c r="I42" s="43" t="s">
        <v>78</v>
      </c>
      <c r="J42" s="43" t="s">
        <v>11</v>
      </c>
      <c r="K42" s="43" t="s">
        <v>126</v>
      </c>
      <c r="L42" s="44">
        <f>SUM(L43:L44)</f>
        <v>38</v>
      </c>
      <c r="M42" s="45"/>
      <c r="N42" s="45"/>
      <c r="O42" s="20" t="s">
        <v>278</v>
      </c>
      <c r="P42" s="46"/>
      <c r="Q42" s="10"/>
    </row>
    <row r="43" spans="1:17" ht="15" customHeight="1" hidden="1">
      <c r="A43" s="22"/>
      <c r="B43" s="23"/>
      <c r="C43" s="22"/>
      <c r="D43" s="42" t="s">
        <v>10</v>
      </c>
      <c r="E43" s="43"/>
      <c r="F43" s="43"/>
      <c r="G43" s="43"/>
      <c r="H43" s="43"/>
      <c r="I43" s="43"/>
      <c r="J43" s="43"/>
      <c r="K43" s="43" t="s">
        <v>127</v>
      </c>
      <c r="L43" s="44">
        <v>10</v>
      </c>
      <c r="M43" s="45"/>
      <c r="N43" s="45"/>
      <c r="O43" s="20" t="s">
        <v>278</v>
      </c>
      <c r="P43" s="46"/>
      <c r="Q43" s="10"/>
    </row>
    <row r="44" spans="1:17" ht="15" customHeight="1" hidden="1">
      <c r="A44" s="22"/>
      <c r="B44" s="23"/>
      <c r="C44" s="22"/>
      <c r="D44" s="43" t="s">
        <v>10</v>
      </c>
      <c r="E44" s="43"/>
      <c r="F44" s="43"/>
      <c r="G44" s="43"/>
      <c r="H44" s="43"/>
      <c r="I44" s="43"/>
      <c r="J44" s="43"/>
      <c r="K44" s="43" t="s">
        <v>280</v>
      </c>
      <c r="L44" s="44">
        <v>28</v>
      </c>
      <c r="M44" s="45"/>
      <c r="N44" s="45"/>
      <c r="O44" s="20" t="s">
        <v>278</v>
      </c>
      <c r="P44" s="46"/>
      <c r="Q44" s="10"/>
    </row>
    <row r="45" spans="1:17" ht="15" customHeight="1" hidden="1">
      <c r="A45" s="22" t="s">
        <v>14</v>
      </c>
      <c r="B45" s="23" t="s">
        <v>14</v>
      </c>
      <c r="C45" s="22"/>
      <c r="D45" s="42" t="s">
        <v>10</v>
      </c>
      <c r="E45" s="43" t="s">
        <v>11</v>
      </c>
      <c r="F45" s="43" t="s">
        <v>12</v>
      </c>
      <c r="G45" s="43" t="s">
        <v>187</v>
      </c>
      <c r="H45" s="43">
        <v>244</v>
      </c>
      <c r="I45" s="43">
        <v>340</v>
      </c>
      <c r="J45" s="43" t="s">
        <v>11</v>
      </c>
      <c r="K45" s="43" t="s">
        <v>128</v>
      </c>
      <c r="L45" s="44">
        <f>SUM(L46:L53)</f>
        <v>642</v>
      </c>
      <c r="M45" s="52"/>
      <c r="N45" s="45"/>
      <c r="O45" s="20" t="s">
        <v>278</v>
      </c>
      <c r="P45" s="46"/>
      <c r="Q45" s="10"/>
    </row>
    <row r="46" spans="1:17" ht="15" customHeight="1" hidden="1">
      <c r="A46" s="22" t="s">
        <v>14</v>
      </c>
      <c r="B46" s="23"/>
      <c r="C46" s="22"/>
      <c r="D46" s="43" t="s">
        <v>10</v>
      </c>
      <c r="E46" s="43"/>
      <c r="F46" s="43"/>
      <c r="G46" s="43"/>
      <c r="H46" s="43"/>
      <c r="I46" s="43"/>
      <c r="J46" s="43"/>
      <c r="K46" s="43" t="s">
        <v>19</v>
      </c>
      <c r="L46" s="44">
        <v>48</v>
      </c>
      <c r="M46" s="45"/>
      <c r="N46" s="45"/>
      <c r="O46" s="20" t="s">
        <v>278</v>
      </c>
      <c r="P46" s="46"/>
      <c r="Q46" s="10"/>
    </row>
    <row r="47" spans="1:17" ht="15" customHeight="1" hidden="1">
      <c r="A47" s="22" t="s">
        <v>14</v>
      </c>
      <c r="B47" s="23"/>
      <c r="C47" s="22"/>
      <c r="D47" s="42" t="s">
        <v>10</v>
      </c>
      <c r="E47" s="43"/>
      <c r="F47" s="43"/>
      <c r="G47" s="43"/>
      <c r="H47" s="43"/>
      <c r="I47" s="43"/>
      <c r="J47" s="43"/>
      <c r="K47" s="43" t="s">
        <v>129</v>
      </c>
      <c r="L47" s="44">
        <v>22</v>
      </c>
      <c r="M47" s="45"/>
      <c r="N47" s="45"/>
      <c r="O47" s="20" t="s">
        <v>278</v>
      </c>
      <c r="P47" s="46"/>
      <c r="Q47" s="10"/>
    </row>
    <row r="48" spans="1:17" ht="15" customHeight="1" hidden="1">
      <c r="A48" s="22" t="s">
        <v>14</v>
      </c>
      <c r="B48" s="23"/>
      <c r="C48" s="22"/>
      <c r="D48" s="43" t="s">
        <v>10</v>
      </c>
      <c r="E48" s="43"/>
      <c r="F48" s="43"/>
      <c r="G48" s="43"/>
      <c r="H48" s="43"/>
      <c r="I48" s="43"/>
      <c r="J48" s="43"/>
      <c r="K48" s="43" t="s">
        <v>130</v>
      </c>
      <c r="L48" s="44">
        <v>15</v>
      </c>
      <c r="M48" s="45"/>
      <c r="N48" s="45"/>
      <c r="O48" s="20" t="s">
        <v>278</v>
      </c>
      <c r="P48" s="46"/>
      <c r="Q48" s="10"/>
    </row>
    <row r="49" spans="1:17" ht="15" customHeight="1" hidden="1">
      <c r="A49" s="22" t="s">
        <v>14</v>
      </c>
      <c r="B49" s="23"/>
      <c r="C49" s="22"/>
      <c r="D49" s="42" t="s">
        <v>10</v>
      </c>
      <c r="E49" s="43"/>
      <c r="F49" s="43"/>
      <c r="G49" s="43"/>
      <c r="H49" s="43"/>
      <c r="I49" s="43"/>
      <c r="J49" s="43"/>
      <c r="K49" s="43" t="s">
        <v>131</v>
      </c>
      <c r="L49" s="44">
        <v>15</v>
      </c>
      <c r="M49" s="45"/>
      <c r="N49" s="45"/>
      <c r="O49" s="20" t="s">
        <v>278</v>
      </c>
      <c r="P49" s="46"/>
      <c r="Q49" s="10"/>
    </row>
    <row r="50" spans="1:17" ht="15" customHeight="1" hidden="1">
      <c r="A50" s="22" t="s">
        <v>14</v>
      </c>
      <c r="B50" s="23"/>
      <c r="C50" s="22"/>
      <c r="D50" s="43" t="s">
        <v>10</v>
      </c>
      <c r="E50" s="43"/>
      <c r="F50" s="43"/>
      <c r="G50" s="43"/>
      <c r="H50" s="43"/>
      <c r="I50" s="43"/>
      <c r="J50" s="43"/>
      <c r="K50" s="43" t="s">
        <v>132</v>
      </c>
      <c r="L50" s="44">
        <v>400</v>
      </c>
      <c r="M50" s="45"/>
      <c r="N50" s="45"/>
      <c r="O50" s="20" t="s">
        <v>278</v>
      </c>
      <c r="P50" s="46"/>
      <c r="Q50" s="10"/>
    </row>
    <row r="51" spans="1:17" ht="15" customHeight="1" hidden="1">
      <c r="A51" s="22" t="s">
        <v>14</v>
      </c>
      <c r="B51" s="23"/>
      <c r="C51" s="22"/>
      <c r="D51" s="42" t="s">
        <v>10</v>
      </c>
      <c r="E51" s="43"/>
      <c r="F51" s="43"/>
      <c r="G51" s="43"/>
      <c r="H51" s="43"/>
      <c r="I51" s="43"/>
      <c r="J51" s="43"/>
      <c r="K51" s="43" t="s">
        <v>133</v>
      </c>
      <c r="L51" s="44">
        <v>22</v>
      </c>
      <c r="M51" s="45"/>
      <c r="N51" s="45"/>
      <c r="O51" s="20" t="s">
        <v>278</v>
      </c>
      <c r="P51" s="46"/>
      <c r="Q51" s="10"/>
    </row>
    <row r="52" spans="1:17" ht="15" customHeight="1" hidden="1">
      <c r="A52" s="22"/>
      <c r="B52" s="23"/>
      <c r="C52" s="22"/>
      <c r="D52" s="43" t="s">
        <v>10</v>
      </c>
      <c r="E52" s="43"/>
      <c r="F52" s="43"/>
      <c r="G52" s="43"/>
      <c r="H52" s="43"/>
      <c r="I52" s="43"/>
      <c r="J52" s="43"/>
      <c r="K52" s="43" t="s">
        <v>134</v>
      </c>
      <c r="L52" s="44">
        <v>20</v>
      </c>
      <c r="M52" s="20"/>
      <c r="N52" s="20"/>
      <c r="O52" s="20" t="s">
        <v>278</v>
      </c>
      <c r="P52" s="46"/>
      <c r="Q52" s="10"/>
    </row>
    <row r="53" spans="1:17" ht="15" customHeight="1" hidden="1">
      <c r="A53" s="22"/>
      <c r="B53" s="23"/>
      <c r="C53" s="22"/>
      <c r="D53" s="42" t="s">
        <v>10</v>
      </c>
      <c r="E53" s="43"/>
      <c r="F53" s="43"/>
      <c r="G53" s="43"/>
      <c r="H53" s="43"/>
      <c r="I53" s="43"/>
      <c r="J53" s="43"/>
      <c r="K53" s="43" t="s">
        <v>135</v>
      </c>
      <c r="L53" s="44">
        <v>100</v>
      </c>
      <c r="M53" s="20"/>
      <c r="N53" s="20"/>
      <c r="O53" s="20" t="s">
        <v>278</v>
      </c>
      <c r="P53" s="46"/>
      <c r="Q53" s="10"/>
    </row>
    <row r="54" spans="1:17" ht="18.75" customHeight="1">
      <c r="A54" s="22" t="s">
        <v>14</v>
      </c>
      <c r="B54" s="23">
        <v>1</v>
      </c>
      <c r="C54" s="22"/>
      <c r="D54" s="43" t="s">
        <v>10</v>
      </c>
      <c r="E54" s="48" t="s">
        <v>11</v>
      </c>
      <c r="F54" s="48" t="s">
        <v>12</v>
      </c>
      <c r="G54" s="43" t="s">
        <v>187</v>
      </c>
      <c r="H54" s="48">
        <v>852</v>
      </c>
      <c r="I54" s="48"/>
      <c r="J54" s="48"/>
      <c r="K54" s="48" t="s">
        <v>100</v>
      </c>
      <c r="L54" s="44">
        <f>L55</f>
        <v>9</v>
      </c>
      <c r="M54" s="45"/>
      <c r="N54" s="45"/>
      <c r="O54" s="20" t="s">
        <v>278</v>
      </c>
      <c r="P54" s="46"/>
      <c r="Q54" s="10"/>
    </row>
    <row r="55" spans="1:17" ht="15" customHeight="1" hidden="1">
      <c r="A55" s="22" t="s">
        <v>14</v>
      </c>
      <c r="B55" s="23" t="s">
        <v>14</v>
      </c>
      <c r="C55" s="22"/>
      <c r="D55" s="42" t="s">
        <v>10</v>
      </c>
      <c r="E55" s="43" t="s">
        <v>11</v>
      </c>
      <c r="F55" s="43" t="s">
        <v>12</v>
      </c>
      <c r="G55" s="43" t="s">
        <v>187</v>
      </c>
      <c r="H55" s="43">
        <v>852</v>
      </c>
      <c r="I55" s="43">
        <v>290</v>
      </c>
      <c r="J55" s="43" t="s">
        <v>11</v>
      </c>
      <c r="K55" s="43" t="s">
        <v>288</v>
      </c>
      <c r="L55" s="44">
        <v>9</v>
      </c>
      <c r="M55" s="45" t="s">
        <v>14</v>
      </c>
      <c r="N55" s="45"/>
      <c r="O55" s="20" t="s">
        <v>278</v>
      </c>
      <c r="P55" s="46"/>
      <c r="Q55" s="10"/>
    </row>
    <row r="56" spans="1:17" ht="15" customHeight="1">
      <c r="A56" s="47"/>
      <c r="B56" s="23"/>
      <c r="C56" s="47"/>
      <c r="D56" s="43" t="s">
        <v>10</v>
      </c>
      <c r="E56" s="48" t="s">
        <v>11</v>
      </c>
      <c r="F56" s="48" t="s">
        <v>12</v>
      </c>
      <c r="G56" s="43" t="s">
        <v>187</v>
      </c>
      <c r="H56" s="48" t="s">
        <v>332</v>
      </c>
      <c r="I56" s="48"/>
      <c r="J56" s="48"/>
      <c r="K56" s="54" t="s">
        <v>333</v>
      </c>
      <c r="L56" s="44">
        <f>L57</f>
        <v>20</v>
      </c>
      <c r="M56" s="51"/>
      <c r="N56" s="51"/>
      <c r="O56" s="55"/>
      <c r="P56" s="46"/>
      <c r="Q56" s="10"/>
    </row>
    <row r="57" spans="1:17" ht="15" customHeight="1" hidden="1">
      <c r="A57" s="47"/>
      <c r="B57" s="23"/>
      <c r="C57" s="47"/>
      <c r="D57" s="42" t="s">
        <v>10</v>
      </c>
      <c r="E57" s="43" t="s">
        <v>11</v>
      </c>
      <c r="F57" s="43" t="s">
        <v>12</v>
      </c>
      <c r="G57" s="43" t="s">
        <v>187</v>
      </c>
      <c r="H57" s="43" t="s">
        <v>332</v>
      </c>
      <c r="I57" s="43">
        <v>290</v>
      </c>
      <c r="J57" s="43" t="s">
        <v>11</v>
      </c>
      <c r="K57" s="43" t="s">
        <v>288</v>
      </c>
      <c r="L57" s="56">
        <v>20</v>
      </c>
      <c r="M57" s="55"/>
      <c r="N57" s="55"/>
      <c r="O57" s="55"/>
      <c r="P57" s="25"/>
      <c r="Q57" s="10"/>
    </row>
    <row r="58" spans="1:17" ht="28.5" customHeight="1">
      <c r="A58" s="22" t="s">
        <v>14</v>
      </c>
      <c r="B58" s="23">
        <v>1</v>
      </c>
      <c r="C58" s="22"/>
      <c r="D58" s="43" t="s">
        <v>10</v>
      </c>
      <c r="E58" s="43" t="s">
        <v>11</v>
      </c>
      <c r="F58" s="43" t="s">
        <v>12</v>
      </c>
      <c r="G58" s="43" t="s">
        <v>188</v>
      </c>
      <c r="H58" s="43"/>
      <c r="I58" s="43"/>
      <c r="J58" s="43"/>
      <c r="K58" s="43" t="s">
        <v>21</v>
      </c>
      <c r="L58" s="44">
        <f>L59+L61</f>
        <v>832.25</v>
      </c>
      <c r="M58" s="45"/>
      <c r="N58" s="45"/>
      <c r="O58" s="20" t="s">
        <v>278</v>
      </c>
      <c r="P58" s="46"/>
      <c r="Q58" s="10"/>
    </row>
    <row r="59" spans="1:17" ht="16.5" customHeight="1">
      <c r="A59" s="22" t="s">
        <v>14</v>
      </c>
      <c r="B59" s="23">
        <v>1</v>
      </c>
      <c r="C59" s="22"/>
      <c r="D59" s="42" t="s">
        <v>10</v>
      </c>
      <c r="E59" s="43" t="s">
        <v>11</v>
      </c>
      <c r="F59" s="43" t="s">
        <v>12</v>
      </c>
      <c r="G59" s="43" t="s">
        <v>188</v>
      </c>
      <c r="H59" s="43">
        <v>121</v>
      </c>
      <c r="I59" s="43"/>
      <c r="J59" s="43"/>
      <c r="K59" s="43" t="s">
        <v>282</v>
      </c>
      <c r="L59" s="44">
        <f>L60</f>
        <v>638</v>
      </c>
      <c r="M59" s="45" t="s">
        <v>14</v>
      </c>
      <c r="N59" s="45"/>
      <c r="O59" s="20" t="s">
        <v>278</v>
      </c>
      <c r="P59" s="46"/>
      <c r="Q59" s="10"/>
    </row>
    <row r="60" spans="1:17" ht="20.25" customHeight="1" hidden="1">
      <c r="A60" s="22" t="s">
        <v>14</v>
      </c>
      <c r="B60" s="23" t="s">
        <v>14</v>
      </c>
      <c r="C60" s="22"/>
      <c r="D60" s="43" t="s">
        <v>10</v>
      </c>
      <c r="E60" s="43" t="s">
        <v>11</v>
      </c>
      <c r="F60" s="43" t="s">
        <v>12</v>
      </c>
      <c r="G60" s="43" t="s">
        <v>188</v>
      </c>
      <c r="H60" s="43">
        <v>121</v>
      </c>
      <c r="I60" s="43">
        <v>211</v>
      </c>
      <c r="J60" s="43" t="s">
        <v>11</v>
      </c>
      <c r="K60" s="43" t="s">
        <v>15</v>
      </c>
      <c r="L60" s="44">
        <v>638</v>
      </c>
      <c r="M60" s="45" t="s">
        <v>14</v>
      </c>
      <c r="N60" s="45"/>
      <c r="O60" s="20" t="s">
        <v>278</v>
      </c>
      <c r="P60" s="46"/>
      <c r="Q60" s="10"/>
    </row>
    <row r="61" spans="1:17" ht="45.75" customHeight="1">
      <c r="A61" s="47"/>
      <c r="B61" s="23" t="s">
        <v>80</v>
      </c>
      <c r="C61" s="47"/>
      <c r="D61" s="42" t="s">
        <v>10</v>
      </c>
      <c r="E61" s="43" t="s">
        <v>11</v>
      </c>
      <c r="F61" s="43" t="s">
        <v>12</v>
      </c>
      <c r="G61" s="43" t="s">
        <v>188</v>
      </c>
      <c r="H61" s="43" t="s">
        <v>190</v>
      </c>
      <c r="I61" s="49"/>
      <c r="J61" s="49"/>
      <c r="K61" s="49" t="s">
        <v>191</v>
      </c>
      <c r="L61" s="50">
        <f>L62</f>
        <v>194.25</v>
      </c>
      <c r="M61" s="51"/>
      <c r="N61" s="51"/>
      <c r="O61" s="20" t="s">
        <v>278</v>
      </c>
      <c r="P61" s="46"/>
      <c r="Q61" s="10"/>
    </row>
    <row r="62" spans="1:17" ht="17.25" customHeight="1" hidden="1">
      <c r="A62" s="22" t="s">
        <v>14</v>
      </c>
      <c r="B62" s="23" t="s">
        <v>14</v>
      </c>
      <c r="C62" s="22"/>
      <c r="D62" s="38" t="s">
        <v>10</v>
      </c>
      <c r="E62" s="43" t="s">
        <v>11</v>
      </c>
      <c r="F62" s="43" t="s">
        <v>12</v>
      </c>
      <c r="G62" s="43" t="s">
        <v>188</v>
      </c>
      <c r="H62" s="43" t="s">
        <v>190</v>
      </c>
      <c r="I62" s="43">
        <v>213</v>
      </c>
      <c r="J62" s="43" t="s">
        <v>11</v>
      </c>
      <c r="K62" s="43" t="s">
        <v>16</v>
      </c>
      <c r="L62" s="44">
        <v>194.25</v>
      </c>
      <c r="M62" s="45" t="s">
        <v>14</v>
      </c>
      <c r="N62" s="45"/>
      <c r="O62" s="20" t="s">
        <v>278</v>
      </c>
      <c r="P62" s="46"/>
      <c r="Q62" s="10"/>
    </row>
    <row r="63" spans="1:17" ht="43.5" customHeight="1" hidden="1">
      <c r="A63" s="57"/>
      <c r="B63" s="23"/>
      <c r="C63" s="57"/>
      <c r="D63" s="58" t="s">
        <v>10</v>
      </c>
      <c r="E63" s="59" t="s">
        <v>11</v>
      </c>
      <c r="F63" s="59" t="s">
        <v>12</v>
      </c>
      <c r="G63" s="59" t="s">
        <v>462</v>
      </c>
      <c r="H63" s="59"/>
      <c r="I63" s="59"/>
      <c r="J63" s="59"/>
      <c r="K63" s="59" t="s">
        <v>463</v>
      </c>
      <c r="L63" s="60">
        <v>0</v>
      </c>
      <c r="M63" s="61"/>
      <c r="N63" s="61"/>
      <c r="O63" s="62"/>
      <c r="P63" s="63"/>
      <c r="Q63" s="10"/>
    </row>
    <row r="64" spans="1:17" ht="17.25" customHeight="1" hidden="1">
      <c r="A64" s="57"/>
      <c r="B64" s="23"/>
      <c r="C64" s="57"/>
      <c r="D64" s="58" t="s">
        <v>10</v>
      </c>
      <c r="E64" s="59" t="s">
        <v>11</v>
      </c>
      <c r="F64" s="59" t="s">
        <v>12</v>
      </c>
      <c r="G64" s="59" t="s">
        <v>462</v>
      </c>
      <c r="H64" s="59" t="s">
        <v>89</v>
      </c>
      <c r="I64" s="59"/>
      <c r="J64" s="59"/>
      <c r="K64" s="43" t="s">
        <v>18</v>
      </c>
      <c r="L64" s="60">
        <v>0</v>
      </c>
      <c r="M64" s="61"/>
      <c r="N64" s="61"/>
      <c r="O64" s="62"/>
      <c r="P64" s="63"/>
      <c r="Q64" s="10"/>
    </row>
    <row r="65" spans="1:17" ht="15" customHeight="1">
      <c r="A65" s="22">
        <v>1</v>
      </c>
      <c r="B65" s="23">
        <v>1</v>
      </c>
      <c r="C65" s="22"/>
      <c r="D65" s="64" t="s">
        <v>10</v>
      </c>
      <c r="E65" s="38" t="s">
        <v>11</v>
      </c>
      <c r="F65" s="38">
        <v>11</v>
      </c>
      <c r="G65" s="38"/>
      <c r="H65" s="38"/>
      <c r="I65" s="38"/>
      <c r="J65" s="38"/>
      <c r="K65" s="38" t="s">
        <v>22</v>
      </c>
      <c r="L65" s="39">
        <f>L66</f>
        <v>100</v>
      </c>
      <c r="M65" s="65"/>
      <c r="N65" s="65"/>
      <c r="O65" s="20" t="s">
        <v>278</v>
      </c>
      <c r="P65" s="25"/>
      <c r="Q65" s="10"/>
    </row>
    <row r="66" spans="1:17" ht="15" customHeight="1">
      <c r="A66" s="22" t="s">
        <v>14</v>
      </c>
      <c r="B66" s="23">
        <v>1</v>
      </c>
      <c r="C66" s="22"/>
      <c r="D66" s="43" t="s">
        <v>10</v>
      </c>
      <c r="E66" s="43" t="s">
        <v>11</v>
      </c>
      <c r="F66" s="43">
        <v>11</v>
      </c>
      <c r="G66" s="43" t="s">
        <v>192</v>
      </c>
      <c r="H66" s="43"/>
      <c r="I66" s="43"/>
      <c r="J66" s="43"/>
      <c r="K66" s="43" t="s">
        <v>193</v>
      </c>
      <c r="L66" s="44">
        <f>L67</f>
        <v>100</v>
      </c>
      <c r="M66" s="45"/>
      <c r="N66" s="45"/>
      <c r="O66" s="20" t="s">
        <v>278</v>
      </c>
      <c r="P66" s="46"/>
      <c r="Q66" s="10"/>
    </row>
    <row r="67" spans="1:17" ht="15" customHeight="1">
      <c r="A67" s="22" t="s">
        <v>14</v>
      </c>
      <c r="B67" s="23">
        <v>1</v>
      </c>
      <c r="C67" s="22"/>
      <c r="D67" s="42" t="s">
        <v>10</v>
      </c>
      <c r="E67" s="43" t="s">
        <v>11</v>
      </c>
      <c r="F67" s="43">
        <v>11</v>
      </c>
      <c r="G67" s="43" t="s">
        <v>192</v>
      </c>
      <c r="H67" s="43">
        <v>870</v>
      </c>
      <c r="I67" s="43"/>
      <c r="J67" s="43"/>
      <c r="K67" s="43" t="s">
        <v>23</v>
      </c>
      <c r="L67" s="44">
        <f>L68</f>
        <v>100</v>
      </c>
      <c r="M67" s="45"/>
      <c r="N67" s="45"/>
      <c r="O67" s="20" t="s">
        <v>278</v>
      </c>
      <c r="P67" s="46"/>
      <c r="Q67" s="10"/>
    </row>
    <row r="68" spans="1:17" ht="15" customHeight="1" hidden="1">
      <c r="A68" s="22" t="s">
        <v>14</v>
      </c>
      <c r="B68" s="23"/>
      <c r="C68" s="22"/>
      <c r="D68" s="38" t="s">
        <v>10</v>
      </c>
      <c r="E68" s="43" t="s">
        <v>11</v>
      </c>
      <c r="F68" s="43">
        <v>11</v>
      </c>
      <c r="G68" s="43" t="s">
        <v>192</v>
      </c>
      <c r="H68" s="43">
        <v>870</v>
      </c>
      <c r="I68" s="43">
        <v>290</v>
      </c>
      <c r="J68" s="43" t="s">
        <v>11</v>
      </c>
      <c r="K68" s="43" t="s">
        <v>59</v>
      </c>
      <c r="L68" s="44">
        <v>100</v>
      </c>
      <c r="M68" s="45"/>
      <c r="N68" s="45"/>
      <c r="O68" s="20" t="s">
        <v>278</v>
      </c>
      <c r="P68" s="46"/>
      <c r="Q68" s="10"/>
    </row>
    <row r="69" spans="1:17" ht="15" customHeight="1">
      <c r="A69" s="22">
        <v>1</v>
      </c>
      <c r="B69" s="23">
        <v>1</v>
      </c>
      <c r="C69" s="22"/>
      <c r="D69" s="64" t="s">
        <v>10</v>
      </c>
      <c r="E69" s="66" t="s">
        <v>11</v>
      </c>
      <c r="F69" s="66" t="s">
        <v>81</v>
      </c>
      <c r="G69" s="66"/>
      <c r="H69" s="66"/>
      <c r="I69" s="66"/>
      <c r="J69" s="38"/>
      <c r="K69" s="66" t="s">
        <v>88</v>
      </c>
      <c r="L69" s="39">
        <f>L83+L74+L70+L78</f>
        <v>548.55</v>
      </c>
      <c r="M69" s="20"/>
      <c r="N69" s="20"/>
      <c r="O69" s="20" t="s">
        <v>278</v>
      </c>
      <c r="P69" s="55"/>
      <c r="Q69" s="10"/>
    </row>
    <row r="70" spans="1:17" ht="15" customHeight="1">
      <c r="A70" s="22" t="s">
        <v>14</v>
      </c>
      <c r="B70" s="23">
        <v>1</v>
      </c>
      <c r="C70" s="22"/>
      <c r="D70" s="43" t="s">
        <v>10</v>
      </c>
      <c r="E70" s="43" t="s">
        <v>11</v>
      </c>
      <c r="F70" s="43" t="s">
        <v>81</v>
      </c>
      <c r="G70" s="43" t="s">
        <v>194</v>
      </c>
      <c r="H70" s="67"/>
      <c r="I70" s="67"/>
      <c r="J70" s="48"/>
      <c r="K70" s="68" t="s">
        <v>195</v>
      </c>
      <c r="L70" s="44">
        <f>L71</f>
        <v>58.39999999999998</v>
      </c>
      <c r="M70" s="45"/>
      <c r="N70" s="45"/>
      <c r="O70" s="20" t="s">
        <v>278</v>
      </c>
      <c r="P70" s="51"/>
      <c r="Q70" s="10"/>
    </row>
    <row r="71" spans="1:17" ht="15" customHeight="1">
      <c r="A71" s="22" t="s">
        <v>14</v>
      </c>
      <c r="B71" s="23">
        <v>1</v>
      </c>
      <c r="C71" s="22"/>
      <c r="D71" s="42" t="s">
        <v>10</v>
      </c>
      <c r="E71" s="43" t="s">
        <v>11</v>
      </c>
      <c r="F71" s="43" t="s">
        <v>81</v>
      </c>
      <c r="G71" s="43" t="s">
        <v>194</v>
      </c>
      <c r="H71" s="67">
        <v>244</v>
      </c>
      <c r="I71" s="67"/>
      <c r="J71" s="48"/>
      <c r="K71" s="48" t="s">
        <v>18</v>
      </c>
      <c r="L71" s="44">
        <f>L72-300</f>
        <v>58.39999999999998</v>
      </c>
      <c r="M71" s="45"/>
      <c r="N71" s="45"/>
      <c r="O71" s="20" t="s">
        <v>278</v>
      </c>
      <c r="P71" s="51"/>
      <c r="Q71" s="10"/>
    </row>
    <row r="72" spans="1:17" ht="15" customHeight="1" hidden="1">
      <c r="A72" s="22"/>
      <c r="B72" s="23"/>
      <c r="C72" s="22"/>
      <c r="D72" s="43" t="s">
        <v>10</v>
      </c>
      <c r="E72" s="43" t="s">
        <v>11</v>
      </c>
      <c r="F72" s="43" t="s">
        <v>81</v>
      </c>
      <c r="G72" s="43" t="s">
        <v>194</v>
      </c>
      <c r="H72" s="67">
        <v>244</v>
      </c>
      <c r="I72" s="67">
        <v>225</v>
      </c>
      <c r="J72" s="48" t="s">
        <v>11</v>
      </c>
      <c r="K72" s="68" t="s">
        <v>137</v>
      </c>
      <c r="L72" s="44">
        <f>L73</f>
        <v>358.4</v>
      </c>
      <c r="M72" s="45"/>
      <c r="N72" s="45"/>
      <c r="O72" s="20" t="s">
        <v>278</v>
      </c>
      <c r="P72" s="51"/>
      <c r="Q72" s="10"/>
    </row>
    <row r="73" spans="1:17" ht="15" customHeight="1" hidden="1">
      <c r="A73" s="47"/>
      <c r="B73" s="23"/>
      <c r="C73" s="47"/>
      <c r="D73" s="42" t="s">
        <v>10</v>
      </c>
      <c r="E73" s="49"/>
      <c r="F73" s="49"/>
      <c r="G73" s="49"/>
      <c r="H73" s="69"/>
      <c r="I73" s="69"/>
      <c r="J73" s="49"/>
      <c r="K73" s="43" t="s">
        <v>231</v>
      </c>
      <c r="L73" s="56">
        <v>358.4</v>
      </c>
      <c r="M73" s="55"/>
      <c r="N73" s="55"/>
      <c r="O73" s="20" t="s">
        <v>278</v>
      </c>
      <c r="P73" s="55"/>
      <c r="Q73" s="10"/>
    </row>
    <row r="74" spans="1:17" ht="16.5" customHeight="1">
      <c r="A74" s="22" t="s">
        <v>14</v>
      </c>
      <c r="B74" s="23" t="s">
        <v>80</v>
      </c>
      <c r="C74" s="22"/>
      <c r="D74" s="43" t="s">
        <v>10</v>
      </c>
      <c r="E74" s="43" t="s">
        <v>11</v>
      </c>
      <c r="F74" s="43" t="s">
        <v>81</v>
      </c>
      <c r="G74" s="43" t="s">
        <v>198</v>
      </c>
      <c r="H74" s="67"/>
      <c r="I74" s="67"/>
      <c r="J74" s="43"/>
      <c r="K74" s="67" t="s">
        <v>199</v>
      </c>
      <c r="L74" s="44">
        <f>L75</f>
        <v>90</v>
      </c>
      <c r="M74" s="45"/>
      <c r="N74" s="45"/>
      <c r="O74" s="20" t="s">
        <v>278</v>
      </c>
      <c r="P74" s="51"/>
      <c r="Q74" s="10"/>
    </row>
    <row r="75" spans="1:17" ht="15" customHeight="1">
      <c r="A75" s="22" t="s">
        <v>14</v>
      </c>
      <c r="B75" s="23" t="s">
        <v>80</v>
      </c>
      <c r="C75" s="22"/>
      <c r="D75" s="42" t="s">
        <v>10</v>
      </c>
      <c r="E75" s="43" t="s">
        <v>11</v>
      </c>
      <c r="F75" s="43" t="s">
        <v>81</v>
      </c>
      <c r="G75" s="43" t="s">
        <v>198</v>
      </c>
      <c r="H75" s="67">
        <v>244</v>
      </c>
      <c r="I75" s="67"/>
      <c r="J75" s="43"/>
      <c r="K75" s="43" t="s">
        <v>18</v>
      </c>
      <c r="L75" s="44">
        <f>L76</f>
        <v>90</v>
      </c>
      <c r="M75" s="45"/>
      <c r="N75" s="45"/>
      <c r="O75" s="20" t="s">
        <v>278</v>
      </c>
      <c r="P75" s="51"/>
      <c r="Q75" s="10"/>
    </row>
    <row r="76" spans="1:17" ht="15" customHeight="1" hidden="1">
      <c r="A76" s="22"/>
      <c r="B76" s="23"/>
      <c r="C76" s="22"/>
      <c r="D76" s="43" t="s">
        <v>10</v>
      </c>
      <c r="E76" s="43" t="s">
        <v>11</v>
      </c>
      <c r="F76" s="43" t="s">
        <v>81</v>
      </c>
      <c r="G76" s="43" t="s">
        <v>198</v>
      </c>
      <c r="H76" s="67">
        <v>244</v>
      </c>
      <c r="I76" s="67">
        <v>226</v>
      </c>
      <c r="J76" s="43" t="s">
        <v>11</v>
      </c>
      <c r="K76" s="67" t="s">
        <v>136</v>
      </c>
      <c r="L76" s="44">
        <f>L77</f>
        <v>90</v>
      </c>
      <c r="M76" s="45" t="s">
        <v>14</v>
      </c>
      <c r="N76" s="45"/>
      <c r="O76" s="20" t="s">
        <v>278</v>
      </c>
      <c r="P76" s="51" t="s">
        <v>14</v>
      </c>
      <c r="Q76" s="10"/>
    </row>
    <row r="77" spans="1:17" ht="15" customHeight="1" hidden="1">
      <c r="A77" s="22"/>
      <c r="B77" s="23"/>
      <c r="C77" s="22"/>
      <c r="D77" s="42" t="s">
        <v>10</v>
      </c>
      <c r="E77" s="43"/>
      <c r="F77" s="43"/>
      <c r="G77" s="43"/>
      <c r="H77" s="67"/>
      <c r="I77" s="67"/>
      <c r="J77" s="43"/>
      <c r="K77" s="67" t="s">
        <v>140</v>
      </c>
      <c r="L77" s="44">
        <v>90</v>
      </c>
      <c r="M77" s="45" t="s">
        <v>14</v>
      </c>
      <c r="N77" s="45" t="s">
        <v>14</v>
      </c>
      <c r="O77" s="20" t="s">
        <v>278</v>
      </c>
      <c r="P77" s="51" t="s">
        <v>14</v>
      </c>
      <c r="Q77" s="10" t="s">
        <v>14</v>
      </c>
    </row>
    <row r="78" spans="1:17" ht="31.5" customHeight="1">
      <c r="A78" s="47"/>
      <c r="B78" s="23" t="s">
        <v>80</v>
      </c>
      <c r="C78" s="47"/>
      <c r="D78" s="43" t="s">
        <v>10</v>
      </c>
      <c r="E78" s="43" t="s">
        <v>11</v>
      </c>
      <c r="F78" s="43" t="s">
        <v>81</v>
      </c>
      <c r="G78" s="43" t="s">
        <v>196</v>
      </c>
      <c r="H78" s="70"/>
      <c r="I78" s="70"/>
      <c r="J78" s="71"/>
      <c r="K78" s="69" t="s">
        <v>197</v>
      </c>
      <c r="L78" s="50">
        <f>L79</f>
        <v>400</v>
      </c>
      <c r="M78" s="51"/>
      <c r="N78" s="51"/>
      <c r="O78" s="20" t="s">
        <v>278</v>
      </c>
      <c r="P78" s="51"/>
      <c r="Q78" s="10"/>
    </row>
    <row r="79" spans="1:17" ht="15.75" customHeight="1">
      <c r="A79" s="47"/>
      <c r="B79" s="23" t="s">
        <v>14</v>
      </c>
      <c r="C79" s="47"/>
      <c r="D79" s="42" t="s">
        <v>10</v>
      </c>
      <c r="E79" s="43" t="s">
        <v>11</v>
      </c>
      <c r="F79" s="43" t="s">
        <v>81</v>
      </c>
      <c r="G79" s="43" t="s">
        <v>196</v>
      </c>
      <c r="H79" s="67">
        <v>244</v>
      </c>
      <c r="I79" s="69"/>
      <c r="J79" s="49"/>
      <c r="K79" s="43" t="s">
        <v>18</v>
      </c>
      <c r="L79" s="50">
        <f>L80</f>
        <v>400</v>
      </c>
      <c r="M79" s="51"/>
      <c r="N79" s="51"/>
      <c r="O79" s="20" t="s">
        <v>278</v>
      </c>
      <c r="P79" s="51"/>
      <c r="Q79" s="10"/>
    </row>
    <row r="80" spans="1:17" ht="15" customHeight="1" hidden="1">
      <c r="A80" s="47"/>
      <c r="B80" s="23"/>
      <c r="C80" s="47"/>
      <c r="D80" s="43" t="s">
        <v>10</v>
      </c>
      <c r="E80" s="43" t="s">
        <v>11</v>
      </c>
      <c r="F80" s="43" t="s">
        <v>81</v>
      </c>
      <c r="G80" s="43" t="s">
        <v>196</v>
      </c>
      <c r="H80" s="67">
        <v>244</v>
      </c>
      <c r="I80" s="67">
        <v>226</v>
      </c>
      <c r="J80" s="43" t="s">
        <v>11</v>
      </c>
      <c r="K80" s="67" t="s">
        <v>136</v>
      </c>
      <c r="L80" s="44">
        <f>L81+L82</f>
        <v>400</v>
      </c>
      <c r="M80" s="51"/>
      <c r="N80" s="51"/>
      <c r="O80" s="20" t="s">
        <v>278</v>
      </c>
      <c r="P80" s="51"/>
      <c r="Q80" s="10"/>
    </row>
    <row r="81" spans="1:17" ht="15" customHeight="1" hidden="1">
      <c r="A81" s="47"/>
      <c r="B81" s="23"/>
      <c r="C81" s="47"/>
      <c r="D81" s="42" t="s">
        <v>10</v>
      </c>
      <c r="E81" s="43"/>
      <c r="F81" s="43"/>
      <c r="G81" s="43"/>
      <c r="H81" s="67"/>
      <c r="I81" s="67"/>
      <c r="J81" s="43"/>
      <c r="K81" s="67" t="s">
        <v>138</v>
      </c>
      <c r="L81" s="44">
        <v>300</v>
      </c>
      <c r="M81" s="51"/>
      <c r="N81" s="51"/>
      <c r="O81" s="20" t="s">
        <v>278</v>
      </c>
      <c r="P81" s="51"/>
      <c r="Q81" s="10"/>
    </row>
    <row r="82" spans="1:17" ht="15" customHeight="1" hidden="1">
      <c r="A82" s="47"/>
      <c r="B82" s="23"/>
      <c r="C82" s="47"/>
      <c r="D82" s="43" t="s">
        <v>10</v>
      </c>
      <c r="E82" s="43"/>
      <c r="F82" s="43"/>
      <c r="G82" s="43"/>
      <c r="H82" s="67"/>
      <c r="I82" s="67"/>
      <c r="J82" s="43"/>
      <c r="K82" s="67" t="s">
        <v>139</v>
      </c>
      <c r="L82" s="44">
        <v>100</v>
      </c>
      <c r="M82" s="51"/>
      <c r="N82" s="51"/>
      <c r="O82" s="20" t="s">
        <v>278</v>
      </c>
      <c r="P82" s="51"/>
      <c r="Q82" s="10"/>
    </row>
    <row r="83" spans="1:17" ht="45">
      <c r="A83" s="22" t="s">
        <v>14</v>
      </c>
      <c r="B83" s="23">
        <v>1</v>
      </c>
      <c r="C83" s="22"/>
      <c r="D83" s="42" t="s">
        <v>10</v>
      </c>
      <c r="E83" s="43" t="s">
        <v>11</v>
      </c>
      <c r="F83" s="43" t="s">
        <v>81</v>
      </c>
      <c r="G83" s="43" t="s">
        <v>200</v>
      </c>
      <c r="H83" s="43"/>
      <c r="I83" s="43"/>
      <c r="J83" s="43"/>
      <c r="K83" s="43" t="s">
        <v>201</v>
      </c>
      <c r="L83" s="44">
        <f>L84</f>
        <v>0.15</v>
      </c>
      <c r="M83" s="45"/>
      <c r="N83" s="45"/>
      <c r="O83" s="20" t="s">
        <v>278</v>
      </c>
      <c r="P83" s="46"/>
      <c r="Q83" s="10"/>
    </row>
    <row r="84" spans="1:17" ht="15" customHeight="1">
      <c r="A84" s="22" t="s">
        <v>14</v>
      </c>
      <c r="B84" s="23">
        <v>1</v>
      </c>
      <c r="C84" s="22"/>
      <c r="D84" s="43" t="s">
        <v>10</v>
      </c>
      <c r="E84" s="43" t="s">
        <v>11</v>
      </c>
      <c r="F84" s="43" t="s">
        <v>81</v>
      </c>
      <c r="G84" s="43" t="s">
        <v>200</v>
      </c>
      <c r="H84" s="43" t="s">
        <v>89</v>
      </c>
      <c r="I84" s="43"/>
      <c r="J84" s="43"/>
      <c r="K84" s="43" t="s">
        <v>18</v>
      </c>
      <c r="L84" s="44">
        <f>L85</f>
        <v>0.15</v>
      </c>
      <c r="M84" s="45"/>
      <c r="N84" s="45"/>
      <c r="O84" s="20" t="s">
        <v>278</v>
      </c>
      <c r="P84" s="46"/>
      <c r="Q84" s="10"/>
    </row>
    <row r="85" spans="1:17" ht="15" customHeight="1" hidden="1">
      <c r="A85" s="22" t="s">
        <v>14</v>
      </c>
      <c r="B85" s="23"/>
      <c r="C85" s="22"/>
      <c r="D85" s="43" t="s">
        <v>10</v>
      </c>
      <c r="E85" s="43" t="s">
        <v>11</v>
      </c>
      <c r="F85" s="43" t="s">
        <v>81</v>
      </c>
      <c r="G85" s="43" t="s">
        <v>200</v>
      </c>
      <c r="H85" s="43" t="s">
        <v>89</v>
      </c>
      <c r="I85" s="43" t="s">
        <v>90</v>
      </c>
      <c r="J85" s="43" t="s">
        <v>294</v>
      </c>
      <c r="K85" s="68" t="s">
        <v>128</v>
      </c>
      <c r="L85" s="44">
        <v>0.15</v>
      </c>
      <c r="M85" s="45" t="s">
        <v>14</v>
      </c>
      <c r="N85" s="45"/>
      <c r="O85" s="20" t="s">
        <v>278</v>
      </c>
      <c r="P85" s="46"/>
      <c r="Q85" s="10"/>
    </row>
    <row r="86" spans="1:204" s="37" customFormat="1" ht="15" customHeight="1">
      <c r="A86" s="27">
        <v>1</v>
      </c>
      <c r="B86" s="28">
        <v>1</v>
      </c>
      <c r="C86" s="27" t="s">
        <v>14</v>
      </c>
      <c r="D86" s="42" t="s">
        <v>10</v>
      </c>
      <c r="E86" s="42" t="s">
        <v>24</v>
      </c>
      <c r="F86" s="42"/>
      <c r="G86" s="42"/>
      <c r="H86" s="42"/>
      <c r="I86" s="42"/>
      <c r="J86" s="42"/>
      <c r="K86" s="72" t="s">
        <v>269</v>
      </c>
      <c r="L86" s="73">
        <f>L87</f>
        <v>175.1</v>
      </c>
      <c r="M86" s="32"/>
      <c r="N86" s="32"/>
      <c r="O86" s="20" t="s">
        <v>278</v>
      </c>
      <c r="P86" s="33"/>
      <c r="Q86" s="34"/>
      <c r="R86" s="35"/>
      <c r="S86" s="35"/>
      <c r="T86" s="35"/>
      <c r="U86" s="35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</row>
    <row r="87" spans="1:17" ht="15" customHeight="1">
      <c r="A87" s="22">
        <v>1</v>
      </c>
      <c r="B87" s="23">
        <v>1</v>
      </c>
      <c r="C87" s="22"/>
      <c r="D87" s="38" t="s">
        <v>10</v>
      </c>
      <c r="E87" s="38" t="s">
        <v>24</v>
      </c>
      <c r="F87" s="38" t="s">
        <v>25</v>
      </c>
      <c r="G87" s="38"/>
      <c r="H87" s="38"/>
      <c r="I87" s="38"/>
      <c r="J87" s="38"/>
      <c r="K87" s="38" t="s">
        <v>26</v>
      </c>
      <c r="L87" s="39">
        <f>L88</f>
        <v>175.1</v>
      </c>
      <c r="M87" s="16"/>
      <c r="N87" s="16"/>
      <c r="O87" s="20" t="s">
        <v>278</v>
      </c>
      <c r="P87" s="21"/>
      <c r="Q87" s="10"/>
    </row>
    <row r="88" spans="1:17" ht="33.75" customHeight="1">
      <c r="A88" s="22" t="s">
        <v>14</v>
      </c>
      <c r="B88" s="23">
        <v>1</v>
      </c>
      <c r="C88" s="22"/>
      <c r="D88" s="43" t="s">
        <v>10</v>
      </c>
      <c r="E88" s="43" t="s">
        <v>24</v>
      </c>
      <c r="F88" s="43" t="s">
        <v>25</v>
      </c>
      <c r="G88" s="43" t="s">
        <v>202</v>
      </c>
      <c r="H88" s="43"/>
      <c r="I88" s="43"/>
      <c r="J88" s="43"/>
      <c r="K88" s="43" t="s">
        <v>27</v>
      </c>
      <c r="L88" s="44">
        <f>L89+L91</f>
        <v>175.1</v>
      </c>
      <c r="M88" s="45"/>
      <c r="N88" s="45"/>
      <c r="O88" s="20" t="s">
        <v>278</v>
      </c>
      <c r="P88" s="46"/>
      <c r="Q88" s="10"/>
    </row>
    <row r="89" spans="1:17" ht="25.5" customHeight="1">
      <c r="A89" s="22" t="s">
        <v>14</v>
      </c>
      <c r="B89" s="23">
        <v>1</v>
      </c>
      <c r="C89" s="22"/>
      <c r="D89" s="42" t="s">
        <v>10</v>
      </c>
      <c r="E89" s="48" t="s">
        <v>24</v>
      </c>
      <c r="F89" s="48" t="s">
        <v>25</v>
      </c>
      <c r="G89" s="43" t="s">
        <v>202</v>
      </c>
      <c r="H89" s="48">
        <v>121</v>
      </c>
      <c r="I89" s="48"/>
      <c r="J89" s="48"/>
      <c r="K89" s="48" t="s">
        <v>282</v>
      </c>
      <c r="L89" s="44">
        <f>L90</f>
        <v>134</v>
      </c>
      <c r="M89" s="45"/>
      <c r="N89" s="45"/>
      <c r="O89" s="20" t="s">
        <v>278</v>
      </c>
      <c r="P89" s="46"/>
      <c r="Q89" s="10"/>
    </row>
    <row r="90" spans="1:17" ht="15" customHeight="1" hidden="1">
      <c r="A90" s="22" t="s">
        <v>14</v>
      </c>
      <c r="B90" s="23" t="s">
        <v>14</v>
      </c>
      <c r="C90" s="22"/>
      <c r="D90" s="38" t="s">
        <v>10</v>
      </c>
      <c r="E90" s="43" t="s">
        <v>24</v>
      </c>
      <c r="F90" s="43" t="s">
        <v>25</v>
      </c>
      <c r="G90" s="43" t="s">
        <v>202</v>
      </c>
      <c r="H90" s="43">
        <v>121</v>
      </c>
      <c r="I90" s="43">
        <v>211</v>
      </c>
      <c r="J90" s="43">
        <v>365</v>
      </c>
      <c r="K90" s="43" t="s">
        <v>15</v>
      </c>
      <c r="L90" s="44">
        <v>134</v>
      </c>
      <c r="M90" s="45"/>
      <c r="N90" s="45"/>
      <c r="O90" s="20" t="s">
        <v>278</v>
      </c>
      <c r="P90" s="46"/>
      <c r="Q90" s="10"/>
    </row>
    <row r="91" spans="1:17" ht="42.75" customHeight="1">
      <c r="A91" s="47"/>
      <c r="B91" s="23" t="s">
        <v>80</v>
      </c>
      <c r="C91" s="47"/>
      <c r="D91" s="43" t="s">
        <v>10</v>
      </c>
      <c r="E91" s="48" t="s">
        <v>24</v>
      </c>
      <c r="F91" s="48" t="s">
        <v>25</v>
      </c>
      <c r="G91" s="48" t="s">
        <v>202</v>
      </c>
      <c r="H91" s="48" t="s">
        <v>190</v>
      </c>
      <c r="I91" s="49"/>
      <c r="J91" s="49"/>
      <c r="K91" s="49" t="s">
        <v>191</v>
      </c>
      <c r="L91" s="50">
        <v>41.1</v>
      </c>
      <c r="M91" s="51"/>
      <c r="N91" s="51"/>
      <c r="O91" s="20" t="s">
        <v>278</v>
      </c>
      <c r="P91" s="46"/>
      <c r="Q91" s="10"/>
    </row>
    <row r="92" spans="1:17" ht="15" customHeight="1" hidden="1">
      <c r="A92" s="22" t="s">
        <v>14</v>
      </c>
      <c r="B92" s="23" t="s">
        <v>14</v>
      </c>
      <c r="C92" s="22"/>
      <c r="D92" s="43" t="s">
        <v>10</v>
      </c>
      <c r="E92" s="48" t="s">
        <v>24</v>
      </c>
      <c r="F92" s="48" t="s">
        <v>25</v>
      </c>
      <c r="G92" s="48" t="s">
        <v>202</v>
      </c>
      <c r="H92" s="48" t="s">
        <v>190</v>
      </c>
      <c r="I92" s="48">
        <v>213</v>
      </c>
      <c r="J92" s="48">
        <v>365</v>
      </c>
      <c r="K92" s="48" t="s">
        <v>16</v>
      </c>
      <c r="L92" s="44">
        <f>35.3+0.49</f>
        <v>35.79</v>
      </c>
      <c r="M92" s="45"/>
      <c r="N92" s="45"/>
      <c r="O92" s="20" t="s">
        <v>278</v>
      </c>
      <c r="P92" s="46"/>
      <c r="Q92" s="10"/>
    </row>
    <row r="93" spans="1:204" s="37" customFormat="1" ht="28.5" customHeight="1">
      <c r="A93" s="27">
        <v>1</v>
      </c>
      <c r="B93" s="28">
        <v>1</v>
      </c>
      <c r="C93" s="27">
        <v>1</v>
      </c>
      <c r="D93" s="42" t="s">
        <v>10</v>
      </c>
      <c r="E93" s="42" t="s">
        <v>25</v>
      </c>
      <c r="F93" s="42"/>
      <c r="G93" s="42"/>
      <c r="H93" s="42"/>
      <c r="I93" s="42"/>
      <c r="J93" s="42"/>
      <c r="K93" s="72" t="s">
        <v>270</v>
      </c>
      <c r="L93" s="73">
        <f>L94</f>
        <v>625</v>
      </c>
      <c r="M93" s="32"/>
      <c r="N93" s="32"/>
      <c r="O93" s="20" t="s">
        <v>278</v>
      </c>
      <c r="P93" s="33"/>
      <c r="Q93" s="74"/>
      <c r="R93" s="35"/>
      <c r="S93" s="35"/>
      <c r="T93" s="35"/>
      <c r="U93" s="35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</row>
    <row r="94" spans="1:17" ht="15.75">
      <c r="A94" s="22">
        <v>1</v>
      </c>
      <c r="B94" s="23">
        <v>1</v>
      </c>
      <c r="C94" s="22">
        <v>1</v>
      </c>
      <c r="D94" s="43" t="s">
        <v>10</v>
      </c>
      <c r="E94" s="38" t="s">
        <v>25</v>
      </c>
      <c r="F94" s="38">
        <v>10</v>
      </c>
      <c r="G94" s="38"/>
      <c r="H94" s="38"/>
      <c r="I94" s="38"/>
      <c r="J94" s="38"/>
      <c r="K94" s="38" t="s">
        <v>28</v>
      </c>
      <c r="L94" s="39">
        <f>L95</f>
        <v>625</v>
      </c>
      <c r="M94" s="16"/>
      <c r="N94" s="16"/>
      <c r="O94" s="20" t="s">
        <v>278</v>
      </c>
      <c r="P94" s="21"/>
      <c r="Q94" s="26"/>
    </row>
    <row r="95" spans="1:17" ht="15.75">
      <c r="A95" s="22" t="s">
        <v>14</v>
      </c>
      <c r="B95" s="23">
        <v>1</v>
      </c>
      <c r="C95" s="22">
        <v>1</v>
      </c>
      <c r="D95" s="43" t="s">
        <v>10</v>
      </c>
      <c r="E95" s="43" t="s">
        <v>25</v>
      </c>
      <c r="F95" s="43">
        <v>10</v>
      </c>
      <c r="G95" s="43" t="s">
        <v>203</v>
      </c>
      <c r="H95" s="43"/>
      <c r="I95" s="43"/>
      <c r="J95" s="43"/>
      <c r="K95" s="43" t="s">
        <v>60</v>
      </c>
      <c r="L95" s="44">
        <f>L96</f>
        <v>625</v>
      </c>
      <c r="M95" s="45"/>
      <c r="N95" s="45"/>
      <c r="O95" s="20" t="s">
        <v>278</v>
      </c>
      <c r="P95" s="46"/>
      <c r="Q95" s="26"/>
    </row>
    <row r="96" spans="1:17" ht="15.75">
      <c r="A96" s="47"/>
      <c r="B96" s="23" t="s">
        <v>80</v>
      </c>
      <c r="C96" s="47" t="s">
        <v>80</v>
      </c>
      <c r="D96" s="42" t="s">
        <v>10</v>
      </c>
      <c r="E96" s="49" t="s">
        <v>25</v>
      </c>
      <c r="F96" s="49" t="s">
        <v>29</v>
      </c>
      <c r="G96" s="75" t="s">
        <v>204</v>
      </c>
      <c r="H96" s="49"/>
      <c r="I96" s="49"/>
      <c r="J96" s="49"/>
      <c r="K96" s="76" t="s">
        <v>206</v>
      </c>
      <c r="L96" s="50">
        <f>L97</f>
        <v>625</v>
      </c>
      <c r="M96" s="51"/>
      <c r="N96" s="51"/>
      <c r="O96" s="20" t="s">
        <v>278</v>
      </c>
      <c r="P96" s="46"/>
      <c r="Q96" s="26"/>
    </row>
    <row r="97" spans="1:17" ht="15.75">
      <c r="A97" s="22" t="s">
        <v>14</v>
      </c>
      <c r="B97" s="23">
        <v>1</v>
      </c>
      <c r="C97" s="22">
        <v>1</v>
      </c>
      <c r="D97" s="43" t="s">
        <v>10</v>
      </c>
      <c r="E97" s="43" t="s">
        <v>25</v>
      </c>
      <c r="F97" s="43" t="s">
        <v>29</v>
      </c>
      <c r="G97" s="75" t="s">
        <v>205</v>
      </c>
      <c r="H97" s="43"/>
      <c r="I97" s="43"/>
      <c r="J97" s="43"/>
      <c r="K97" s="76" t="s">
        <v>61</v>
      </c>
      <c r="L97" s="44">
        <f>L98</f>
        <v>625</v>
      </c>
      <c r="M97" s="45"/>
      <c r="N97" s="45"/>
      <c r="O97" s="20" t="s">
        <v>278</v>
      </c>
      <c r="P97" s="46"/>
      <c r="Q97" s="26"/>
    </row>
    <row r="98" spans="1:17" ht="15" customHeight="1">
      <c r="A98" s="22" t="s">
        <v>14</v>
      </c>
      <c r="B98" s="23">
        <v>1</v>
      </c>
      <c r="C98" s="22" t="s">
        <v>14</v>
      </c>
      <c r="D98" s="43" t="s">
        <v>10</v>
      </c>
      <c r="E98" s="43" t="s">
        <v>25</v>
      </c>
      <c r="F98" s="43">
        <v>10</v>
      </c>
      <c r="G98" s="75" t="s">
        <v>205</v>
      </c>
      <c r="H98" s="43">
        <v>244</v>
      </c>
      <c r="I98" s="43"/>
      <c r="J98" s="43"/>
      <c r="K98" s="43" t="s">
        <v>18</v>
      </c>
      <c r="L98" s="44">
        <f>L99+L101+L103</f>
        <v>625</v>
      </c>
      <c r="M98" s="45"/>
      <c r="N98" s="45"/>
      <c r="O98" s="20" t="s">
        <v>278</v>
      </c>
      <c r="P98" s="46"/>
      <c r="Q98" s="10"/>
    </row>
    <row r="99" spans="1:17" ht="15" customHeight="1" hidden="1">
      <c r="A99" s="22" t="s">
        <v>14</v>
      </c>
      <c r="B99" s="23" t="s">
        <v>14</v>
      </c>
      <c r="C99" s="22" t="s">
        <v>14</v>
      </c>
      <c r="D99" s="43" t="s">
        <v>10</v>
      </c>
      <c r="E99" s="43" t="s">
        <v>25</v>
      </c>
      <c r="F99" s="43">
        <v>10</v>
      </c>
      <c r="G99" s="75" t="s">
        <v>205</v>
      </c>
      <c r="H99" s="43">
        <v>244</v>
      </c>
      <c r="I99" s="43">
        <v>225</v>
      </c>
      <c r="J99" s="43" t="s">
        <v>11</v>
      </c>
      <c r="K99" s="43" t="s">
        <v>137</v>
      </c>
      <c r="L99" s="44">
        <f>L100</f>
        <v>600</v>
      </c>
      <c r="M99" s="45" t="s">
        <v>14</v>
      </c>
      <c r="N99" s="45"/>
      <c r="O99" s="20" t="s">
        <v>278</v>
      </c>
      <c r="P99" s="46"/>
      <c r="Q99" s="10"/>
    </row>
    <row r="100" spans="1:17" ht="28.5" customHeight="1" hidden="1">
      <c r="A100" s="22"/>
      <c r="B100" s="23"/>
      <c r="C100" s="22"/>
      <c r="D100" s="43"/>
      <c r="E100" s="43"/>
      <c r="F100" s="43"/>
      <c r="G100" s="43"/>
      <c r="H100" s="43"/>
      <c r="I100" s="43"/>
      <c r="J100" s="43"/>
      <c r="K100" s="43" t="s">
        <v>296</v>
      </c>
      <c r="L100" s="44">
        <v>600</v>
      </c>
      <c r="M100" s="45" t="s">
        <v>14</v>
      </c>
      <c r="N100" s="45" t="s">
        <v>14</v>
      </c>
      <c r="O100" s="20" t="s">
        <v>278</v>
      </c>
      <c r="P100" s="46" t="s">
        <v>14</v>
      </c>
      <c r="Q100" s="10" t="s">
        <v>14</v>
      </c>
    </row>
    <row r="101" spans="1:17" ht="15" customHeight="1" hidden="1">
      <c r="A101" s="22" t="s">
        <v>14</v>
      </c>
      <c r="B101" s="23" t="s">
        <v>14</v>
      </c>
      <c r="C101" s="22" t="s">
        <v>14</v>
      </c>
      <c r="D101" s="43" t="s">
        <v>10</v>
      </c>
      <c r="E101" s="43" t="s">
        <v>25</v>
      </c>
      <c r="F101" s="43">
        <v>10</v>
      </c>
      <c r="G101" s="75" t="s">
        <v>205</v>
      </c>
      <c r="H101" s="43">
        <v>244</v>
      </c>
      <c r="I101" s="43">
        <v>226</v>
      </c>
      <c r="J101" s="43" t="s">
        <v>11</v>
      </c>
      <c r="K101" s="43" t="s">
        <v>136</v>
      </c>
      <c r="L101" s="44">
        <f>L102</f>
        <v>15</v>
      </c>
      <c r="M101" s="45" t="s">
        <v>14</v>
      </c>
      <c r="N101" s="45"/>
      <c r="O101" s="20" t="s">
        <v>278</v>
      </c>
      <c r="P101" s="46"/>
      <c r="Q101" s="10"/>
    </row>
    <row r="102" spans="1:17" ht="15" customHeight="1" hidden="1">
      <c r="A102" s="22" t="s">
        <v>14</v>
      </c>
      <c r="B102" s="23"/>
      <c r="C102" s="22"/>
      <c r="D102" s="43"/>
      <c r="E102" s="43"/>
      <c r="F102" s="43"/>
      <c r="G102" s="43"/>
      <c r="H102" s="43"/>
      <c r="I102" s="43"/>
      <c r="J102" s="43"/>
      <c r="K102" s="43" t="s">
        <v>141</v>
      </c>
      <c r="L102" s="44">
        <v>15</v>
      </c>
      <c r="M102" s="45"/>
      <c r="N102" s="45"/>
      <c r="O102" s="20" t="s">
        <v>278</v>
      </c>
      <c r="P102" s="46"/>
      <c r="Q102" s="10"/>
    </row>
    <row r="103" spans="1:17" ht="15" customHeight="1" hidden="1">
      <c r="A103" s="22"/>
      <c r="B103" s="23"/>
      <c r="C103" s="22"/>
      <c r="D103" s="43" t="s">
        <v>10</v>
      </c>
      <c r="E103" s="43" t="s">
        <v>25</v>
      </c>
      <c r="F103" s="43">
        <v>10</v>
      </c>
      <c r="G103" s="75" t="s">
        <v>205</v>
      </c>
      <c r="H103" s="43">
        <v>244</v>
      </c>
      <c r="I103" s="43" t="s">
        <v>90</v>
      </c>
      <c r="J103" s="48" t="s">
        <v>11</v>
      </c>
      <c r="K103" s="48" t="s">
        <v>128</v>
      </c>
      <c r="L103" s="44">
        <f>L104</f>
        <v>10</v>
      </c>
      <c r="M103" s="45"/>
      <c r="N103" s="45"/>
      <c r="O103" s="20" t="s">
        <v>278</v>
      </c>
      <c r="P103" s="46"/>
      <c r="Q103" s="10"/>
    </row>
    <row r="104" spans="1:17" ht="15" customHeight="1" hidden="1">
      <c r="A104" s="22"/>
      <c r="B104" s="23"/>
      <c r="C104" s="22"/>
      <c r="D104" s="43"/>
      <c r="E104" s="43"/>
      <c r="F104" s="43"/>
      <c r="G104" s="43"/>
      <c r="H104" s="43"/>
      <c r="I104" s="43"/>
      <c r="J104" s="48"/>
      <c r="K104" s="48" t="s">
        <v>321</v>
      </c>
      <c r="L104" s="44">
        <v>10</v>
      </c>
      <c r="M104" s="45"/>
      <c r="N104" s="45"/>
      <c r="O104" s="20" t="s">
        <v>278</v>
      </c>
      <c r="P104" s="46"/>
      <c r="Q104" s="10"/>
    </row>
    <row r="105" spans="1:204" s="37" customFormat="1" ht="15" customHeight="1">
      <c r="A105" s="27">
        <v>1</v>
      </c>
      <c r="B105" s="28">
        <v>1</v>
      </c>
      <c r="C105" s="27">
        <v>1</v>
      </c>
      <c r="D105" s="42" t="s">
        <v>10</v>
      </c>
      <c r="E105" s="42" t="s">
        <v>12</v>
      </c>
      <c r="F105" s="42"/>
      <c r="G105" s="42"/>
      <c r="H105" s="42"/>
      <c r="I105" s="42"/>
      <c r="J105" s="42"/>
      <c r="K105" s="72" t="s">
        <v>271</v>
      </c>
      <c r="L105" s="73">
        <f>L106+L146</f>
        <v>24320.8</v>
      </c>
      <c r="M105" s="32"/>
      <c r="N105" s="32"/>
      <c r="O105" s="20" t="s">
        <v>278</v>
      </c>
      <c r="P105" s="33"/>
      <c r="Q105" s="74"/>
      <c r="R105" s="35"/>
      <c r="S105" s="35"/>
      <c r="T105" s="35"/>
      <c r="U105" s="35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</row>
    <row r="106" spans="1:17" ht="15.75">
      <c r="A106" s="22">
        <v>1</v>
      </c>
      <c r="B106" s="23">
        <v>1</v>
      </c>
      <c r="C106" s="22">
        <v>1</v>
      </c>
      <c r="D106" s="38" t="s">
        <v>10</v>
      </c>
      <c r="E106" s="38" t="s">
        <v>12</v>
      </c>
      <c r="F106" s="38" t="s">
        <v>31</v>
      </c>
      <c r="G106" s="38"/>
      <c r="H106" s="38"/>
      <c r="I106" s="38"/>
      <c r="J106" s="38"/>
      <c r="K106" s="38" t="s">
        <v>32</v>
      </c>
      <c r="L106" s="39">
        <f>L107+L132+L135+L136</f>
        <v>21261</v>
      </c>
      <c r="M106" s="16"/>
      <c r="N106" s="16"/>
      <c r="O106" s="20" t="s">
        <v>278</v>
      </c>
      <c r="P106" s="21"/>
      <c r="Q106" s="26"/>
    </row>
    <row r="107" spans="1:17" ht="15.75">
      <c r="A107" s="22" t="s">
        <v>14</v>
      </c>
      <c r="B107" s="23">
        <v>1</v>
      </c>
      <c r="C107" s="22">
        <v>1</v>
      </c>
      <c r="D107" s="43" t="s">
        <v>10</v>
      </c>
      <c r="E107" s="43" t="s">
        <v>12</v>
      </c>
      <c r="F107" s="43" t="s">
        <v>31</v>
      </c>
      <c r="G107" s="43" t="s">
        <v>203</v>
      </c>
      <c r="H107" s="43"/>
      <c r="I107" s="43"/>
      <c r="J107" s="43"/>
      <c r="K107" s="43" t="s">
        <v>60</v>
      </c>
      <c r="L107" s="44">
        <f>L108+L138+L140+L142+L144</f>
        <v>19751</v>
      </c>
      <c r="M107" s="45"/>
      <c r="N107" s="45"/>
      <c r="O107" s="20" t="s">
        <v>278</v>
      </c>
      <c r="P107" s="46"/>
      <c r="Q107" s="26"/>
    </row>
    <row r="108" spans="1:17" ht="31.5">
      <c r="A108" s="22" t="s">
        <v>14</v>
      </c>
      <c r="B108" s="23">
        <v>1</v>
      </c>
      <c r="C108" s="22">
        <v>1</v>
      </c>
      <c r="D108" s="43" t="s">
        <v>10</v>
      </c>
      <c r="E108" s="43" t="s">
        <v>12</v>
      </c>
      <c r="F108" s="43" t="s">
        <v>31</v>
      </c>
      <c r="G108" s="75" t="s">
        <v>207</v>
      </c>
      <c r="H108" s="43"/>
      <c r="I108" s="43"/>
      <c r="J108" s="43"/>
      <c r="K108" s="76" t="s">
        <v>208</v>
      </c>
      <c r="L108" s="44">
        <f>L109+L120+L124+L128+L117</f>
        <v>7763.099999999999</v>
      </c>
      <c r="M108" s="45"/>
      <c r="N108" s="45"/>
      <c r="O108" s="20" t="s">
        <v>278</v>
      </c>
      <c r="P108" s="46"/>
      <c r="Q108" s="26"/>
    </row>
    <row r="109" spans="1:17" ht="31.5">
      <c r="A109" s="22" t="s">
        <v>14</v>
      </c>
      <c r="B109" s="23">
        <v>1</v>
      </c>
      <c r="C109" s="22">
        <v>1</v>
      </c>
      <c r="D109" s="43" t="s">
        <v>10</v>
      </c>
      <c r="E109" s="43" t="s">
        <v>12</v>
      </c>
      <c r="F109" s="43" t="s">
        <v>31</v>
      </c>
      <c r="G109" s="69" t="s">
        <v>214</v>
      </c>
      <c r="H109" s="43"/>
      <c r="I109" s="43"/>
      <c r="J109" s="43"/>
      <c r="K109" s="82" t="s">
        <v>213</v>
      </c>
      <c r="L109" s="56">
        <f>L110</f>
        <v>4392.4</v>
      </c>
      <c r="M109" s="45"/>
      <c r="N109" s="45"/>
      <c r="O109" s="20" t="s">
        <v>278</v>
      </c>
      <c r="P109" s="46"/>
      <c r="Q109" s="26"/>
    </row>
    <row r="110" spans="1:17" ht="15" customHeight="1">
      <c r="A110" s="22" t="s">
        <v>14</v>
      </c>
      <c r="B110" s="23">
        <v>1</v>
      </c>
      <c r="C110" s="22" t="s">
        <v>14</v>
      </c>
      <c r="D110" s="43" t="s">
        <v>10</v>
      </c>
      <c r="E110" s="43" t="s">
        <v>12</v>
      </c>
      <c r="F110" s="43" t="s">
        <v>31</v>
      </c>
      <c r="G110" s="75" t="s">
        <v>214</v>
      </c>
      <c r="H110" s="43">
        <v>244</v>
      </c>
      <c r="I110" s="43"/>
      <c r="J110" s="43"/>
      <c r="K110" s="43" t="s">
        <v>18</v>
      </c>
      <c r="L110" s="44">
        <f>L111+L113+L115+1324+50.4+1400</f>
        <v>4392.4</v>
      </c>
      <c r="M110" s="45"/>
      <c r="N110" s="45"/>
      <c r="O110" s="20" t="s">
        <v>278</v>
      </c>
      <c r="P110" s="46"/>
      <c r="Q110" s="10"/>
    </row>
    <row r="111" spans="1:18" ht="15" customHeight="1" hidden="1">
      <c r="A111" s="22" t="s">
        <v>14</v>
      </c>
      <c r="B111" s="23" t="s">
        <v>14</v>
      </c>
      <c r="C111" s="22" t="s">
        <v>14</v>
      </c>
      <c r="D111" s="43" t="s">
        <v>10</v>
      </c>
      <c r="E111" s="43" t="s">
        <v>12</v>
      </c>
      <c r="F111" s="43" t="s">
        <v>31</v>
      </c>
      <c r="G111" s="69" t="s">
        <v>214</v>
      </c>
      <c r="H111" s="43">
        <v>244</v>
      </c>
      <c r="I111" s="43">
        <v>225</v>
      </c>
      <c r="J111" s="43" t="s">
        <v>11</v>
      </c>
      <c r="K111" s="43" t="s">
        <v>137</v>
      </c>
      <c r="L111" s="56">
        <v>1318</v>
      </c>
      <c r="M111" s="20" t="s">
        <v>14</v>
      </c>
      <c r="N111" s="20"/>
      <c r="O111" s="20" t="s">
        <v>278</v>
      </c>
      <c r="P111" s="25"/>
      <c r="Q111" s="10"/>
      <c r="R111" s="77"/>
    </row>
    <row r="112" spans="1:17" ht="15" customHeight="1" hidden="1">
      <c r="A112" s="22" t="s">
        <v>14</v>
      </c>
      <c r="B112" s="23"/>
      <c r="C112" s="22"/>
      <c r="D112" s="43"/>
      <c r="E112" s="43"/>
      <c r="F112" s="43"/>
      <c r="G112" s="43"/>
      <c r="H112" s="43"/>
      <c r="I112" s="43"/>
      <c r="J112" s="43"/>
      <c r="K112" s="43" t="s">
        <v>142</v>
      </c>
      <c r="L112" s="56">
        <v>1318</v>
      </c>
      <c r="M112" s="20" t="s">
        <v>14</v>
      </c>
      <c r="N112" s="20" t="s">
        <v>14</v>
      </c>
      <c r="O112" s="20" t="s">
        <v>278</v>
      </c>
      <c r="P112" s="25" t="s">
        <v>14</v>
      </c>
      <c r="Q112" s="10"/>
    </row>
    <row r="113" spans="1:17" ht="15" customHeight="1" hidden="1">
      <c r="A113" s="22" t="s">
        <v>14</v>
      </c>
      <c r="B113" s="23" t="s">
        <v>14</v>
      </c>
      <c r="C113" s="22" t="s">
        <v>14</v>
      </c>
      <c r="D113" s="42" t="s">
        <v>10</v>
      </c>
      <c r="E113" s="43" t="s">
        <v>12</v>
      </c>
      <c r="F113" s="43" t="s">
        <v>31</v>
      </c>
      <c r="G113" s="75" t="s">
        <v>214</v>
      </c>
      <c r="H113" s="43">
        <v>244</v>
      </c>
      <c r="I113" s="43">
        <v>226</v>
      </c>
      <c r="J113" s="43" t="s">
        <v>11</v>
      </c>
      <c r="K113" s="43" t="s">
        <v>103</v>
      </c>
      <c r="L113" s="44">
        <f>L114</f>
        <v>250</v>
      </c>
      <c r="M113" s="45" t="s">
        <v>14</v>
      </c>
      <c r="N113" s="45" t="s">
        <v>14</v>
      </c>
      <c r="O113" s="20" t="s">
        <v>278</v>
      </c>
      <c r="P113" s="46"/>
      <c r="Q113" s="10"/>
    </row>
    <row r="114" spans="1:17" ht="15" customHeight="1" hidden="1">
      <c r="A114" s="22"/>
      <c r="B114" s="23"/>
      <c r="C114" s="22"/>
      <c r="D114" s="43" t="s">
        <v>10</v>
      </c>
      <c r="E114" s="43"/>
      <c r="F114" s="43"/>
      <c r="G114" s="43"/>
      <c r="H114" s="43"/>
      <c r="I114" s="43"/>
      <c r="J114" s="43"/>
      <c r="K114" s="43" t="s">
        <v>102</v>
      </c>
      <c r="L114" s="44">
        <v>250</v>
      </c>
      <c r="M114" s="45" t="s">
        <v>14</v>
      </c>
      <c r="N114" s="45" t="s">
        <v>14</v>
      </c>
      <c r="O114" s="20" t="s">
        <v>278</v>
      </c>
      <c r="P114" s="46" t="s">
        <v>14</v>
      </c>
      <c r="Q114" s="10"/>
    </row>
    <row r="115" spans="1:17" ht="15" customHeight="1" hidden="1">
      <c r="A115" s="22"/>
      <c r="B115" s="23"/>
      <c r="C115" s="22"/>
      <c r="D115" s="43" t="s">
        <v>10</v>
      </c>
      <c r="E115" s="43" t="s">
        <v>12</v>
      </c>
      <c r="F115" s="43" t="s">
        <v>31</v>
      </c>
      <c r="G115" s="75" t="s">
        <v>214</v>
      </c>
      <c r="H115" s="43">
        <v>244</v>
      </c>
      <c r="I115" s="43" t="s">
        <v>90</v>
      </c>
      <c r="J115" s="43" t="s">
        <v>11</v>
      </c>
      <c r="K115" s="43" t="s">
        <v>128</v>
      </c>
      <c r="L115" s="44">
        <f>L116</f>
        <v>50</v>
      </c>
      <c r="M115" s="45" t="s">
        <v>14</v>
      </c>
      <c r="N115" s="45" t="s">
        <v>14</v>
      </c>
      <c r="O115" s="20" t="s">
        <v>278</v>
      </c>
      <c r="P115" s="46" t="s">
        <v>14</v>
      </c>
      <c r="Q115" s="10"/>
    </row>
    <row r="116" spans="1:17" ht="15" customHeight="1" hidden="1">
      <c r="A116" s="47"/>
      <c r="B116" s="23"/>
      <c r="C116" s="47"/>
      <c r="D116" s="43"/>
      <c r="E116" s="49"/>
      <c r="F116" s="49"/>
      <c r="G116" s="49"/>
      <c r="H116" s="49"/>
      <c r="I116" s="49"/>
      <c r="J116" s="49"/>
      <c r="K116" s="49" t="s">
        <v>143</v>
      </c>
      <c r="L116" s="50">
        <v>50</v>
      </c>
      <c r="M116" s="51"/>
      <c r="N116" s="51"/>
      <c r="O116" s="20" t="s">
        <v>278</v>
      </c>
      <c r="P116" s="46"/>
      <c r="Q116" s="10"/>
    </row>
    <row r="117" spans="1:17" ht="39" customHeight="1">
      <c r="A117" s="47"/>
      <c r="B117" s="23"/>
      <c r="C117" s="47"/>
      <c r="D117" s="43" t="s">
        <v>10</v>
      </c>
      <c r="E117" s="43" t="s">
        <v>12</v>
      </c>
      <c r="F117" s="43" t="s">
        <v>31</v>
      </c>
      <c r="G117" s="75" t="s">
        <v>334</v>
      </c>
      <c r="H117" s="43"/>
      <c r="I117" s="43"/>
      <c r="J117" s="43"/>
      <c r="K117" s="76" t="s">
        <v>335</v>
      </c>
      <c r="L117" s="50">
        <f>L118</f>
        <v>1318</v>
      </c>
      <c r="M117" s="51"/>
      <c r="N117" s="51"/>
      <c r="O117" s="55"/>
      <c r="P117" s="46"/>
      <c r="Q117" s="10"/>
    </row>
    <row r="118" spans="1:17" ht="15" customHeight="1">
      <c r="A118" s="47"/>
      <c r="B118" s="23"/>
      <c r="C118" s="47"/>
      <c r="D118" s="43" t="s">
        <v>10</v>
      </c>
      <c r="E118" s="43" t="s">
        <v>12</v>
      </c>
      <c r="F118" s="43" t="s">
        <v>31</v>
      </c>
      <c r="G118" s="75" t="s">
        <v>334</v>
      </c>
      <c r="H118" s="43">
        <v>244</v>
      </c>
      <c r="I118" s="43"/>
      <c r="J118" s="43"/>
      <c r="K118" s="43" t="s">
        <v>18</v>
      </c>
      <c r="L118" s="50">
        <f>L119</f>
        <v>1318</v>
      </c>
      <c r="M118" s="51"/>
      <c r="N118" s="51"/>
      <c r="O118" s="55"/>
      <c r="P118" s="46"/>
      <c r="Q118" s="10"/>
    </row>
    <row r="119" spans="1:17" ht="15" customHeight="1" hidden="1">
      <c r="A119" s="47"/>
      <c r="B119" s="23"/>
      <c r="C119" s="47"/>
      <c r="D119" s="43" t="s">
        <v>10</v>
      </c>
      <c r="E119" s="43" t="s">
        <v>12</v>
      </c>
      <c r="F119" s="43" t="s">
        <v>31</v>
      </c>
      <c r="G119" s="69" t="s">
        <v>334</v>
      </c>
      <c r="H119" s="43">
        <v>244</v>
      </c>
      <c r="I119" s="43">
        <v>225</v>
      </c>
      <c r="J119" s="43" t="s">
        <v>11</v>
      </c>
      <c r="K119" s="43" t="s">
        <v>137</v>
      </c>
      <c r="L119" s="78">
        <v>1318</v>
      </c>
      <c r="M119" s="55"/>
      <c r="N119" s="55"/>
      <c r="O119" s="55"/>
      <c r="P119" s="79"/>
      <c r="Q119" s="80"/>
    </row>
    <row r="120" spans="1:17" ht="54.75" customHeight="1">
      <c r="A120" s="81"/>
      <c r="B120" s="23" t="s">
        <v>80</v>
      </c>
      <c r="C120" s="81" t="s">
        <v>80</v>
      </c>
      <c r="D120" s="43" t="s">
        <v>10</v>
      </c>
      <c r="E120" s="43" t="s">
        <v>12</v>
      </c>
      <c r="F120" s="43" t="s">
        <v>31</v>
      </c>
      <c r="G120" s="69" t="s">
        <v>212</v>
      </c>
      <c r="H120" s="43"/>
      <c r="I120" s="43"/>
      <c r="J120" s="43"/>
      <c r="K120" s="82" t="s">
        <v>211</v>
      </c>
      <c r="L120" s="44">
        <f>L121</f>
        <v>434</v>
      </c>
      <c r="M120" s="83"/>
      <c r="N120" s="83"/>
      <c r="O120" s="20" t="s">
        <v>278</v>
      </c>
      <c r="P120" s="46"/>
      <c r="Q120" s="10"/>
    </row>
    <row r="121" spans="1:17" ht="23.25" customHeight="1">
      <c r="A121" s="81"/>
      <c r="B121" s="23" t="s">
        <v>80</v>
      </c>
      <c r="C121" s="81"/>
      <c r="D121" s="42" t="s">
        <v>10</v>
      </c>
      <c r="E121" s="43" t="s">
        <v>12</v>
      </c>
      <c r="F121" s="43" t="s">
        <v>31</v>
      </c>
      <c r="G121" s="69" t="s">
        <v>212</v>
      </c>
      <c r="H121" s="43">
        <v>244</v>
      </c>
      <c r="I121" s="43"/>
      <c r="J121" s="43"/>
      <c r="K121" s="43" t="s">
        <v>107</v>
      </c>
      <c r="L121" s="44">
        <f>L122</f>
        <v>434</v>
      </c>
      <c r="M121" s="83"/>
      <c r="N121" s="83"/>
      <c r="O121" s="20" t="s">
        <v>278</v>
      </c>
      <c r="P121" s="46"/>
      <c r="Q121" s="10"/>
    </row>
    <row r="122" spans="1:17" ht="15" customHeight="1" hidden="1">
      <c r="A122" s="81"/>
      <c r="B122" s="23"/>
      <c r="C122" s="81"/>
      <c r="D122" s="43" t="s">
        <v>10</v>
      </c>
      <c r="E122" s="43" t="s">
        <v>12</v>
      </c>
      <c r="F122" s="43" t="s">
        <v>31</v>
      </c>
      <c r="G122" s="69" t="s">
        <v>212</v>
      </c>
      <c r="H122" s="43">
        <v>244</v>
      </c>
      <c r="I122" s="43">
        <v>225</v>
      </c>
      <c r="J122" s="43" t="s">
        <v>11</v>
      </c>
      <c r="K122" s="43" t="s">
        <v>108</v>
      </c>
      <c r="L122" s="44">
        <f>L123</f>
        <v>434</v>
      </c>
      <c r="M122" s="84"/>
      <c r="N122" s="84"/>
      <c r="O122" s="20" t="s">
        <v>278</v>
      </c>
      <c r="P122" s="84"/>
      <c r="Q122" s="10"/>
    </row>
    <row r="123" spans="1:17" ht="15" customHeight="1" hidden="1">
      <c r="A123" s="47"/>
      <c r="B123" s="23"/>
      <c r="C123" s="47"/>
      <c r="D123" s="43" t="s">
        <v>10</v>
      </c>
      <c r="E123" s="49"/>
      <c r="F123" s="49"/>
      <c r="G123" s="49"/>
      <c r="H123" s="49"/>
      <c r="I123" s="49"/>
      <c r="J123" s="49"/>
      <c r="K123" s="43" t="s">
        <v>98</v>
      </c>
      <c r="L123" s="50">
        <v>434</v>
      </c>
      <c r="M123" s="84"/>
      <c r="N123" s="51" t="s">
        <v>14</v>
      </c>
      <c r="O123" s="20" t="s">
        <v>278</v>
      </c>
      <c r="P123" s="46" t="s">
        <v>14</v>
      </c>
      <c r="Q123" s="10" t="s">
        <v>14</v>
      </c>
    </row>
    <row r="124" spans="1:17" ht="46.5" customHeight="1">
      <c r="A124" s="47"/>
      <c r="B124" s="23" t="s">
        <v>80</v>
      </c>
      <c r="C124" s="47" t="s">
        <v>80</v>
      </c>
      <c r="D124" s="43"/>
      <c r="E124" s="43" t="s">
        <v>12</v>
      </c>
      <c r="F124" s="43" t="s">
        <v>31</v>
      </c>
      <c r="G124" s="70" t="s">
        <v>209</v>
      </c>
      <c r="H124" s="49"/>
      <c r="I124" s="49"/>
      <c r="J124" s="49"/>
      <c r="K124" s="85" t="s">
        <v>210</v>
      </c>
      <c r="L124" s="50">
        <f>L126</f>
        <v>1618.7</v>
      </c>
      <c r="M124" s="51"/>
      <c r="N124" s="51"/>
      <c r="O124" s="20" t="s">
        <v>278</v>
      </c>
      <c r="P124" s="46"/>
      <c r="Q124" s="10"/>
    </row>
    <row r="125" spans="1:17" ht="29.25" customHeight="1" hidden="1">
      <c r="A125" s="47"/>
      <c r="B125" s="23"/>
      <c r="C125" s="47"/>
      <c r="D125" s="43" t="s">
        <v>10</v>
      </c>
      <c r="E125" s="43" t="s">
        <v>12</v>
      </c>
      <c r="F125" s="43" t="s">
        <v>31</v>
      </c>
      <c r="G125" s="70" t="s">
        <v>209</v>
      </c>
      <c r="H125" s="43"/>
      <c r="I125" s="43" t="s">
        <v>14</v>
      </c>
      <c r="J125" s="43"/>
      <c r="K125" s="43" t="s">
        <v>355</v>
      </c>
      <c r="L125" s="44">
        <f>L126</f>
        <v>1618.7</v>
      </c>
      <c r="M125" s="51"/>
      <c r="N125" s="51"/>
      <c r="O125" s="55"/>
      <c r="P125" s="86"/>
      <c r="Q125" s="10"/>
    </row>
    <row r="126" spans="1:17" ht="15" customHeight="1">
      <c r="A126" s="22" t="s">
        <v>14</v>
      </c>
      <c r="B126" s="23" t="s">
        <v>80</v>
      </c>
      <c r="C126" s="22"/>
      <c r="D126" s="42" t="s">
        <v>10</v>
      </c>
      <c r="E126" s="43" t="s">
        <v>12</v>
      </c>
      <c r="F126" s="43" t="s">
        <v>31</v>
      </c>
      <c r="G126" s="70" t="s">
        <v>209</v>
      </c>
      <c r="H126" s="43" t="s">
        <v>89</v>
      </c>
      <c r="I126" s="43" t="s">
        <v>14</v>
      </c>
      <c r="J126" s="43"/>
      <c r="K126" s="43" t="s">
        <v>18</v>
      </c>
      <c r="L126" s="44">
        <f>L127</f>
        <v>1618.7</v>
      </c>
      <c r="M126" s="45"/>
      <c r="N126" s="45"/>
      <c r="O126" s="20" t="s">
        <v>278</v>
      </c>
      <c r="P126" s="86"/>
      <c r="Q126" s="10"/>
    </row>
    <row r="127" spans="1:17" ht="15" customHeight="1" hidden="1">
      <c r="A127" s="22"/>
      <c r="B127" s="23"/>
      <c r="C127" s="22"/>
      <c r="D127" s="43" t="s">
        <v>10</v>
      </c>
      <c r="E127" s="48" t="s">
        <v>12</v>
      </c>
      <c r="F127" s="48" t="s">
        <v>31</v>
      </c>
      <c r="G127" s="70" t="s">
        <v>209</v>
      </c>
      <c r="H127" s="48" t="s">
        <v>89</v>
      </c>
      <c r="I127" s="48" t="s">
        <v>82</v>
      </c>
      <c r="J127" s="48" t="s">
        <v>11</v>
      </c>
      <c r="K127" s="43" t="s">
        <v>108</v>
      </c>
      <c r="L127" s="44">
        <v>1618.7</v>
      </c>
      <c r="M127" s="45" t="s">
        <v>14</v>
      </c>
      <c r="N127" s="45"/>
      <c r="O127" s="20" t="s">
        <v>278</v>
      </c>
      <c r="P127" s="86"/>
      <c r="Q127" s="10"/>
    </row>
    <row r="128" spans="1:40" ht="39.75" customHeight="1" hidden="1">
      <c r="A128" s="22"/>
      <c r="B128" s="23"/>
      <c r="C128" s="22"/>
      <c r="D128" s="43" t="s">
        <v>10</v>
      </c>
      <c r="E128" s="43" t="s">
        <v>12</v>
      </c>
      <c r="F128" s="43" t="s">
        <v>31</v>
      </c>
      <c r="G128" s="87" t="s">
        <v>326</v>
      </c>
      <c r="H128" s="49"/>
      <c r="I128" s="49"/>
      <c r="J128" s="49"/>
      <c r="K128" s="88" t="s">
        <v>327</v>
      </c>
      <c r="L128" s="299">
        <v>0</v>
      </c>
      <c r="M128" s="89"/>
      <c r="N128" s="89"/>
      <c r="O128" s="89"/>
      <c r="P128" s="90"/>
      <c r="Q128" s="91" t="s">
        <v>468</v>
      </c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3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</row>
    <row r="129" spans="1:204" s="99" customFormat="1" ht="21" customHeight="1" hidden="1">
      <c r="A129" s="21"/>
      <c r="B129" s="95"/>
      <c r="C129" s="21"/>
      <c r="D129" s="42" t="s">
        <v>10</v>
      </c>
      <c r="E129" s="43" t="s">
        <v>12</v>
      </c>
      <c r="F129" s="43" t="s">
        <v>31</v>
      </c>
      <c r="G129" s="87" t="s">
        <v>326</v>
      </c>
      <c r="H129" s="49" t="s">
        <v>89</v>
      </c>
      <c r="I129" s="49"/>
      <c r="J129" s="49"/>
      <c r="K129" s="88" t="s">
        <v>328</v>
      </c>
      <c r="L129" s="299">
        <v>0</v>
      </c>
      <c r="M129" s="89"/>
      <c r="N129" s="89"/>
      <c r="O129" s="89"/>
      <c r="P129" s="90"/>
      <c r="Q129" s="91"/>
      <c r="R129" s="92"/>
      <c r="S129" s="92"/>
      <c r="T129" s="92"/>
      <c r="U129" s="92"/>
      <c r="V129" s="92"/>
      <c r="W129" s="92"/>
      <c r="X129" s="92"/>
      <c r="Y129" s="92"/>
      <c r="Z129" s="92"/>
      <c r="AA129" s="96"/>
      <c r="AB129" s="97"/>
      <c r="AC129" s="97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  <c r="GT129" s="98"/>
      <c r="GU129" s="98"/>
      <c r="GV129" s="98"/>
    </row>
    <row r="130" spans="1:17" ht="15" customHeight="1" hidden="1">
      <c r="A130" s="47"/>
      <c r="B130" s="23"/>
      <c r="C130" s="47"/>
      <c r="D130" s="43" t="s">
        <v>10</v>
      </c>
      <c r="E130" s="43" t="s">
        <v>12</v>
      </c>
      <c r="F130" s="43" t="s">
        <v>31</v>
      </c>
      <c r="G130" s="87" t="s">
        <v>326</v>
      </c>
      <c r="H130" s="49" t="s">
        <v>89</v>
      </c>
      <c r="I130" s="49" t="s">
        <v>82</v>
      </c>
      <c r="J130" s="49"/>
      <c r="K130" s="49"/>
      <c r="L130" s="50"/>
      <c r="M130" s="51"/>
      <c r="N130" s="51"/>
      <c r="O130" s="55"/>
      <c r="P130" s="46"/>
      <c r="Q130" s="10"/>
    </row>
    <row r="131" spans="1:17" ht="15" customHeight="1" hidden="1">
      <c r="A131" s="47"/>
      <c r="B131" s="23"/>
      <c r="C131" s="47"/>
      <c r="D131" s="43" t="s">
        <v>10</v>
      </c>
      <c r="E131" s="43" t="s">
        <v>12</v>
      </c>
      <c r="F131" s="43" t="s">
        <v>31</v>
      </c>
      <c r="G131" s="87" t="s">
        <v>326</v>
      </c>
      <c r="H131" s="49" t="s">
        <v>89</v>
      </c>
      <c r="I131" s="49" t="s">
        <v>82</v>
      </c>
      <c r="J131" s="49"/>
      <c r="K131" s="43" t="s">
        <v>108</v>
      </c>
      <c r="L131" s="50">
        <v>1400</v>
      </c>
      <c r="M131" s="51"/>
      <c r="N131" s="51"/>
      <c r="O131" s="55"/>
      <c r="P131" s="46"/>
      <c r="Q131" s="10"/>
    </row>
    <row r="132" spans="1:17" ht="38.25" customHeight="1">
      <c r="A132" s="47"/>
      <c r="B132" s="23"/>
      <c r="C132" s="47"/>
      <c r="D132" s="280" t="s">
        <v>10</v>
      </c>
      <c r="E132" s="281" t="s">
        <v>12</v>
      </c>
      <c r="F132" s="281" t="s">
        <v>31</v>
      </c>
      <c r="G132" s="300" t="s">
        <v>469</v>
      </c>
      <c r="H132" s="281"/>
      <c r="I132" s="281"/>
      <c r="J132" s="281"/>
      <c r="K132" s="281" t="s">
        <v>341</v>
      </c>
      <c r="L132" s="282">
        <f>L133</f>
        <v>790</v>
      </c>
      <c r="M132" s="51"/>
      <c r="N132" s="51"/>
      <c r="O132" s="55"/>
      <c r="P132" s="46"/>
      <c r="Q132" s="10"/>
    </row>
    <row r="133" spans="1:17" ht="29.25" customHeight="1">
      <c r="A133" s="47"/>
      <c r="B133" s="23"/>
      <c r="C133" s="47"/>
      <c r="D133" s="43" t="s">
        <v>10</v>
      </c>
      <c r="E133" s="49" t="s">
        <v>12</v>
      </c>
      <c r="F133" s="49" t="s">
        <v>31</v>
      </c>
      <c r="G133" s="301" t="s">
        <v>469</v>
      </c>
      <c r="H133" s="49" t="s">
        <v>89</v>
      </c>
      <c r="I133" s="49"/>
      <c r="J133" s="49"/>
      <c r="K133" s="43" t="s">
        <v>18</v>
      </c>
      <c r="L133" s="100">
        <f>450+340</f>
        <v>790</v>
      </c>
      <c r="M133" s="51"/>
      <c r="N133" s="51"/>
      <c r="O133" s="55"/>
      <c r="P133" s="46"/>
      <c r="Q133" s="10"/>
    </row>
    <row r="134" spans="1:17" ht="29.25" customHeight="1">
      <c r="A134" s="101"/>
      <c r="B134" s="23"/>
      <c r="C134" s="102"/>
      <c r="D134" s="283" t="s">
        <v>10</v>
      </c>
      <c r="E134" s="283" t="s">
        <v>12</v>
      </c>
      <c r="F134" s="283" t="s">
        <v>31</v>
      </c>
      <c r="G134" s="302" t="s">
        <v>470</v>
      </c>
      <c r="H134" s="283"/>
      <c r="I134" s="283"/>
      <c r="J134" s="283"/>
      <c r="K134" s="285" t="s">
        <v>438</v>
      </c>
      <c r="L134" s="286">
        <f>L135</f>
        <v>20</v>
      </c>
      <c r="M134" s="106"/>
      <c r="N134" s="106"/>
      <c r="O134" s="107"/>
      <c r="P134" s="108"/>
      <c r="Q134" s="10"/>
    </row>
    <row r="135" spans="1:17" ht="29.25" customHeight="1">
      <c r="A135" s="102"/>
      <c r="B135" s="23"/>
      <c r="C135" s="102"/>
      <c r="D135" s="103" t="s">
        <v>10</v>
      </c>
      <c r="E135" s="103" t="s">
        <v>12</v>
      </c>
      <c r="F135" s="103" t="s">
        <v>31</v>
      </c>
      <c r="G135" s="104" t="s">
        <v>470</v>
      </c>
      <c r="H135" s="103" t="s">
        <v>89</v>
      </c>
      <c r="I135" s="103"/>
      <c r="J135" s="103"/>
      <c r="K135" s="43" t="s">
        <v>18</v>
      </c>
      <c r="L135" s="105">
        <f>20</f>
        <v>20</v>
      </c>
      <c r="M135" s="106"/>
      <c r="N135" s="106"/>
      <c r="O135" s="107"/>
      <c r="P135" s="108"/>
      <c r="Q135" s="10"/>
    </row>
    <row r="136" spans="1:17" ht="29.25" customHeight="1">
      <c r="A136" s="102"/>
      <c r="B136" s="23"/>
      <c r="C136" s="102"/>
      <c r="D136" s="283" t="s">
        <v>10</v>
      </c>
      <c r="E136" s="283" t="s">
        <v>12</v>
      </c>
      <c r="F136" s="283" t="s">
        <v>31</v>
      </c>
      <c r="G136" s="284" t="s">
        <v>472</v>
      </c>
      <c r="H136" s="283"/>
      <c r="I136" s="283"/>
      <c r="J136" s="283"/>
      <c r="K136" s="285" t="s">
        <v>439</v>
      </c>
      <c r="L136" s="286">
        <v>700</v>
      </c>
      <c r="M136" s="106"/>
      <c r="N136" s="106"/>
      <c r="O136" s="107"/>
      <c r="P136" s="108"/>
      <c r="Q136" s="10"/>
    </row>
    <row r="137" spans="1:17" ht="29.25" customHeight="1">
      <c r="A137" s="102"/>
      <c r="B137" s="23"/>
      <c r="C137" s="102"/>
      <c r="D137" s="103" t="s">
        <v>10</v>
      </c>
      <c r="E137" s="103" t="s">
        <v>12</v>
      </c>
      <c r="F137" s="103" t="s">
        <v>31</v>
      </c>
      <c r="G137" s="78" t="s">
        <v>472</v>
      </c>
      <c r="H137" s="103" t="s">
        <v>89</v>
      </c>
      <c r="I137" s="103"/>
      <c r="J137" s="103"/>
      <c r="K137" s="43" t="s">
        <v>18</v>
      </c>
      <c r="L137" s="105">
        <f>L138</f>
        <v>4558.9</v>
      </c>
      <c r="M137" s="106"/>
      <c r="N137" s="106"/>
      <c r="O137" s="107"/>
      <c r="P137" s="108"/>
      <c r="Q137" s="10"/>
    </row>
    <row r="138" spans="1:17" ht="39" customHeight="1">
      <c r="A138" s="47"/>
      <c r="B138" s="23"/>
      <c r="C138" s="47"/>
      <c r="D138" s="255" t="s">
        <v>10</v>
      </c>
      <c r="E138" s="259" t="s">
        <v>12</v>
      </c>
      <c r="F138" s="259" t="s">
        <v>31</v>
      </c>
      <c r="G138" s="265" t="s">
        <v>471</v>
      </c>
      <c r="H138" s="259"/>
      <c r="I138" s="259"/>
      <c r="J138" s="259"/>
      <c r="K138" s="259" t="s">
        <v>342</v>
      </c>
      <c r="L138" s="6">
        <f>L139</f>
        <v>4558.9</v>
      </c>
      <c r="M138" s="51"/>
      <c r="N138" s="51"/>
      <c r="O138" s="55"/>
      <c r="P138" s="46"/>
      <c r="Q138" s="10"/>
    </row>
    <row r="139" spans="1:17" ht="33" customHeight="1">
      <c r="A139" s="47"/>
      <c r="B139" s="23"/>
      <c r="C139" s="47"/>
      <c r="D139" s="48" t="s">
        <v>10</v>
      </c>
      <c r="E139" s="71" t="s">
        <v>12</v>
      </c>
      <c r="F139" s="71" t="s">
        <v>31</v>
      </c>
      <c r="G139" s="109" t="s">
        <v>471</v>
      </c>
      <c r="H139" s="71" t="s">
        <v>338</v>
      </c>
      <c r="I139" s="71"/>
      <c r="J139" s="71"/>
      <c r="K139" s="48" t="s">
        <v>37</v>
      </c>
      <c r="L139" s="50">
        <f>4558.9</f>
        <v>4558.9</v>
      </c>
      <c r="M139" s="51"/>
      <c r="N139" s="51"/>
      <c r="O139" s="55"/>
      <c r="P139" s="46"/>
      <c r="Q139" s="10"/>
    </row>
    <row r="140" spans="1:17" ht="43.5" customHeight="1">
      <c r="A140" s="47"/>
      <c r="B140" s="23"/>
      <c r="C140" s="47"/>
      <c r="D140" s="48" t="s">
        <v>10</v>
      </c>
      <c r="E140" s="71" t="s">
        <v>12</v>
      </c>
      <c r="F140" s="71" t="s">
        <v>31</v>
      </c>
      <c r="G140" s="287" t="s">
        <v>473</v>
      </c>
      <c r="H140" s="71"/>
      <c r="I140" s="71"/>
      <c r="J140" s="71"/>
      <c r="K140" s="71" t="s">
        <v>343</v>
      </c>
      <c r="L140" s="50">
        <f>L141</f>
        <v>1323.6</v>
      </c>
      <c r="M140" s="51"/>
      <c r="N140" s="51"/>
      <c r="O140" s="55"/>
      <c r="P140" s="46"/>
      <c r="Q140" s="10"/>
    </row>
    <row r="141" spans="1:17" ht="35.25" customHeight="1">
      <c r="A141" s="47"/>
      <c r="B141" s="23"/>
      <c r="C141" s="47"/>
      <c r="D141" s="110" t="s">
        <v>10</v>
      </c>
      <c r="E141" s="267" t="s">
        <v>12</v>
      </c>
      <c r="F141" s="267" t="s">
        <v>31</v>
      </c>
      <c r="G141" s="288" t="s">
        <v>473</v>
      </c>
      <c r="H141" s="267" t="s">
        <v>338</v>
      </c>
      <c r="I141" s="267"/>
      <c r="J141" s="267"/>
      <c r="K141" s="266" t="s">
        <v>37</v>
      </c>
      <c r="L141" s="268">
        <v>1323.6</v>
      </c>
      <c r="M141" s="51"/>
      <c r="N141" s="51"/>
      <c r="O141" s="55"/>
      <c r="P141" s="46"/>
      <c r="Q141" s="10"/>
    </row>
    <row r="142" spans="1:17" ht="35.25" customHeight="1">
      <c r="A142" s="57"/>
      <c r="B142" s="23"/>
      <c r="C142" s="57"/>
      <c r="D142" s="110" t="s">
        <v>10</v>
      </c>
      <c r="E142" s="269" t="s">
        <v>12</v>
      </c>
      <c r="F142" s="269" t="s">
        <v>31</v>
      </c>
      <c r="G142" s="289" t="s">
        <v>451</v>
      </c>
      <c r="H142" s="270"/>
      <c r="I142" s="270"/>
      <c r="J142" s="270"/>
      <c r="K142" s="270" t="s">
        <v>450</v>
      </c>
      <c r="L142" s="271">
        <f>L143</f>
        <v>4731.6</v>
      </c>
      <c r="M142" s="61"/>
      <c r="N142" s="61"/>
      <c r="O142" s="62"/>
      <c r="P142" s="63"/>
      <c r="Q142" s="10"/>
    </row>
    <row r="143" spans="1:17" ht="35.25" customHeight="1">
      <c r="A143" s="57"/>
      <c r="B143" s="23"/>
      <c r="C143" s="57"/>
      <c r="D143" s="275" t="s">
        <v>10</v>
      </c>
      <c r="E143" s="276" t="s">
        <v>12</v>
      </c>
      <c r="F143" s="276" t="s">
        <v>31</v>
      </c>
      <c r="G143" s="290" t="s">
        <v>451</v>
      </c>
      <c r="H143" s="277" t="s">
        <v>338</v>
      </c>
      <c r="I143" s="277"/>
      <c r="J143" s="277"/>
      <c r="K143" s="275" t="s">
        <v>37</v>
      </c>
      <c r="L143" s="278">
        <f>4731.6</f>
        <v>4731.6</v>
      </c>
      <c r="M143" s="61"/>
      <c r="N143" s="61"/>
      <c r="O143" s="62"/>
      <c r="P143" s="63"/>
      <c r="Q143" s="10"/>
    </row>
    <row r="144" spans="1:17" ht="35.25" customHeight="1">
      <c r="A144" s="57"/>
      <c r="B144" s="23"/>
      <c r="C144" s="57"/>
      <c r="D144" s="272" t="s">
        <v>10</v>
      </c>
      <c r="E144" s="273" t="s">
        <v>12</v>
      </c>
      <c r="F144" s="273" t="s">
        <v>31</v>
      </c>
      <c r="G144" s="303" t="s">
        <v>474</v>
      </c>
      <c r="H144" s="274"/>
      <c r="I144" s="274"/>
      <c r="J144" s="274"/>
      <c r="K144" s="274" t="s">
        <v>452</v>
      </c>
      <c r="L144" s="279">
        <f>L145</f>
        <v>1373.8</v>
      </c>
      <c r="M144" s="61"/>
      <c r="N144" s="61"/>
      <c r="O144" s="62"/>
      <c r="P144" s="63"/>
      <c r="Q144" s="10"/>
    </row>
    <row r="145" spans="1:17" ht="35.25" customHeight="1">
      <c r="A145" s="57"/>
      <c r="B145" s="23"/>
      <c r="C145" s="57"/>
      <c r="D145" s="275" t="s">
        <v>10</v>
      </c>
      <c r="E145" s="276" t="s">
        <v>12</v>
      </c>
      <c r="F145" s="276" t="s">
        <v>31</v>
      </c>
      <c r="G145" s="304" t="s">
        <v>474</v>
      </c>
      <c r="H145" s="277" t="s">
        <v>338</v>
      </c>
      <c r="I145" s="277"/>
      <c r="J145" s="277"/>
      <c r="K145" s="275" t="s">
        <v>37</v>
      </c>
      <c r="L145" s="278">
        <v>1373.8</v>
      </c>
      <c r="M145" s="61"/>
      <c r="N145" s="61"/>
      <c r="O145" s="62"/>
      <c r="P145" s="63"/>
      <c r="Q145" s="10"/>
    </row>
    <row r="146" spans="1:17" ht="15.75">
      <c r="A146" s="22">
        <v>1</v>
      </c>
      <c r="B146" s="23">
        <v>1</v>
      </c>
      <c r="C146" s="22" t="s">
        <v>14</v>
      </c>
      <c r="D146" s="38" t="s">
        <v>10</v>
      </c>
      <c r="E146" s="38" t="s">
        <v>12</v>
      </c>
      <c r="F146" s="38" t="s">
        <v>33</v>
      </c>
      <c r="G146" s="291"/>
      <c r="H146" s="38"/>
      <c r="I146" s="38"/>
      <c r="J146" s="38"/>
      <c r="K146" s="38" t="s">
        <v>34</v>
      </c>
      <c r="L146" s="39">
        <f>L147+L150+L154+L158</f>
        <v>3059.8</v>
      </c>
      <c r="M146" s="65" t="s">
        <v>14</v>
      </c>
      <c r="N146" s="65"/>
      <c r="O146" s="20" t="s">
        <v>278</v>
      </c>
      <c r="P146" s="25"/>
      <c r="Q146" s="10"/>
    </row>
    <row r="147" spans="1:17" ht="25.5" customHeight="1">
      <c r="A147" s="22" t="s">
        <v>14</v>
      </c>
      <c r="B147" s="23">
        <v>1</v>
      </c>
      <c r="C147" s="22"/>
      <c r="D147" s="43" t="s">
        <v>10</v>
      </c>
      <c r="E147" s="43" t="s">
        <v>12</v>
      </c>
      <c r="F147" s="43" t="s">
        <v>33</v>
      </c>
      <c r="G147" s="292" t="s">
        <v>216</v>
      </c>
      <c r="H147" s="43" t="s">
        <v>14</v>
      </c>
      <c r="I147" s="43"/>
      <c r="J147" s="43"/>
      <c r="K147" s="76" t="s">
        <v>215</v>
      </c>
      <c r="L147" s="44">
        <f>L148</f>
        <v>150</v>
      </c>
      <c r="M147" s="45"/>
      <c r="N147" s="45"/>
      <c r="O147" s="20" t="s">
        <v>278</v>
      </c>
      <c r="P147" s="46"/>
      <c r="Q147" s="10"/>
    </row>
    <row r="148" spans="1:17" ht="15" customHeight="1">
      <c r="A148" s="22" t="s">
        <v>14</v>
      </c>
      <c r="B148" s="23">
        <v>1</v>
      </c>
      <c r="C148" s="22"/>
      <c r="D148" s="43" t="s">
        <v>10</v>
      </c>
      <c r="E148" s="43" t="s">
        <v>12</v>
      </c>
      <c r="F148" s="43" t="s">
        <v>33</v>
      </c>
      <c r="G148" s="292" t="s">
        <v>216</v>
      </c>
      <c r="H148" s="43">
        <v>244</v>
      </c>
      <c r="I148" s="43"/>
      <c r="J148" s="43"/>
      <c r="K148" s="43" t="s">
        <v>18</v>
      </c>
      <c r="L148" s="44">
        <f>L149</f>
        <v>150</v>
      </c>
      <c r="M148" s="45"/>
      <c r="N148" s="45"/>
      <c r="O148" s="20" t="s">
        <v>278</v>
      </c>
      <c r="P148" s="46"/>
      <c r="Q148" s="10"/>
    </row>
    <row r="149" spans="1:17" ht="15" customHeight="1" hidden="1">
      <c r="A149" s="22" t="s">
        <v>14</v>
      </c>
      <c r="B149" s="23" t="s">
        <v>14</v>
      </c>
      <c r="C149" s="22"/>
      <c r="D149" s="43" t="s">
        <v>10</v>
      </c>
      <c r="E149" s="43" t="s">
        <v>12</v>
      </c>
      <c r="F149" s="43">
        <v>12</v>
      </c>
      <c r="G149" s="292" t="s">
        <v>216</v>
      </c>
      <c r="H149" s="43">
        <v>244</v>
      </c>
      <c r="I149" s="43">
        <v>226</v>
      </c>
      <c r="J149" s="43" t="s">
        <v>11</v>
      </c>
      <c r="K149" s="43" t="s">
        <v>136</v>
      </c>
      <c r="L149" s="44">
        <v>150</v>
      </c>
      <c r="M149" s="45" t="s">
        <v>14</v>
      </c>
      <c r="N149" s="45"/>
      <c r="O149" s="20" t="s">
        <v>278</v>
      </c>
      <c r="P149" s="46"/>
      <c r="Q149" s="10"/>
    </row>
    <row r="150" spans="1:17" ht="15" customHeight="1">
      <c r="A150" s="22" t="s">
        <v>14</v>
      </c>
      <c r="B150" s="23">
        <v>1</v>
      </c>
      <c r="C150" s="22"/>
      <c r="D150" s="43" t="s">
        <v>10</v>
      </c>
      <c r="E150" s="43" t="s">
        <v>12</v>
      </c>
      <c r="F150" s="43" t="s">
        <v>33</v>
      </c>
      <c r="G150" s="292" t="s">
        <v>196</v>
      </c>
      <c r="H150" s="43" t="s">
        <v>14</v>
      </c>
      <c r="I150" s="43"/>
      <c r="J150" s="43"/>
      <c r="K150" s="76" t="s">
        <v>197</v>
      </c>
      <c r="L150" s="44">
        <f>L151</f>
        <v>200</v>
      </c>
      <c r="M150" s="45"/>
      <c r="N150" s="45"/>
      <c r="O150" s="20" t="s">
        <v>278</v>
      </c>
      <c r="P150" s="46"/>
      <c r="Q150" s="10"/>
    </row>
    <row r="151" spans="1:17" ht="15" customHeight="1">
      <c r="A151" s="22" t="s">
        <v>14</v>
      </c>
      <c r="B151" s="23" t="s">
        <v>80</v>
      </c>
      <c r="C151" s="22"/>
      <c r="D151" s="43" t="s">
        <v>10</v>
      </c>
      <c r="E151" s="43" t="s">
        <v>12</v>
      </c>
      <c r="F151" s="43" t="s">
        <v>33</v>
      </c>
      <c r="G151" s="111" t="s">
        <v>196</v>
      </c>
      <c r="H151" s="49" t="s">
        <v>89</v>
      </c>
      <c r="I151" s="49"/>
      <c r="J151" s="49"/>
      <c r="K151" s="43" t="s">
        <v>18</v>
      </c>
      <c r="L151" s="44">
        <f>L152</f>
        <v>200</v>
      </c>
      <c r="M151" s="45"/>
      <c r="N151" s="45"/>
      <c r="O151" s="20" t="s">
        <v>278</v>
      </c>
      <c r="P151" s="46"/>
      <c r="Q151" s="10"/>
    </row>
    <row r="152" spans="1:17" ht="15" customHeight="1" hidden="1">
      <c r="A152" s="22"/>
      <c r="B152" s="23"/>
      <c r="C152" s="22"/>
      <c r="D152" s="43"/>
      <c r="E152" s="43" t="s">
        <v>12</v>
      </c>
      <c r="F152" s="43" t="s">
        <v>33</v>
      </c>
      <c r="G152" s="111" t="s">
        <v>196</v>
      </c>
      <c r="H152" s="49" t="s">
        <v>89</v>
      </c>
      <c r="I152" s="49" t="s">
        <v>79</v>
      </c>
      <c r="J152" s="49" t="s">
        <v>11</v>
      </c>
      <c r="K152" s="43" t="s">
        <v>136</v>
      </c>
      <c r="L152" s="44">
        <f>L153</f>
        <v>200</v>
      </c>
      <c r="M152" s="45" t="s">
        <v>14</v>
      </c>
      <c r="N152" s="45" t="s">
        <v>14</v>
      </c>
      <c r="O152" s="20" t="s">
        <v>278</v>
      </c>
      <c r="P152" s="46"/>
      <c r="Q152" s="10"/>
    </row>
    <row r="153" spans="1:17" ht="15" customHeight="1" hidden="1">
      <c r="A153" s="22"/>
      <c r="B153" s="23"/>
      <c r="C153" s="22"/>
      <c r="D153" s="42" t="s">
        <v>10</v>
      </c>
      <c r="E153" s="43"/>
      <c r="F153" s="43"/>
      <c r="G153" s="43"/>
      <c r="H153" s="43"/>
      <c r="I153" s="43"/>
      <c r="J153" s="43"/>
      <c r="K153" s="43" t="s">
        <v>221</v>
      </c>
      <c r="L153" s="44">
        <v>200</v>
      </c>
      <c r="M153" s="45" t="s">
        <v>14</v>
      </c>
      <c r="N153" s="45" t="s">
        <v>14</v>
      </c>
      <c r="O153" s="20" t="s">
        <v>278</v>
      </c>
      <c r="P153" s="46" t="s">
        <v>14</v>
      </c>
      <c r="Q153" s="10"/>
    </row>
    <row r="154" spans="1:17" ht="30.75" customHeight="1">
      <c r="A154" s="47"/>
      <c r="B154" s="23" t="s">
        <v>80</v>
      </c>
      <c r="C154" s="47"/>
      <c r="D154" s="43" t="s">
        <v>10</v>
      </c>
      <c r="E154" s="49" t="s">
        <v>12</v>
      </c>
      <c r="F154" s="49" t="s">
        <v>33</v>
      </c>
      <c r="G154" s="111" t="s">
        <v>222</v>
      </c>
      <c r="H154" s="49"/>
      <c r="I154" s="49"/>
      <c r="J154" s="49"/>
      <c r="K154" s="76" t="s">
        <v>223</v>
      </c>
      <c r="L154" s="50">
        <f>L155</f>
        <v>500</v>
      </c>
      <c r="M154" s="51"/>
      <c r="N154" s="51"/>
      <c r="O154" s="20" t="s">
        <v>278</v>
      </c>
      <c r="P154" s="46"/>
      <c r="Q154" s="10"/>
    </row>
    <row r="155" spans="1:17" ht="15" customHeight="1">
      <c r="A155" s="22" t="s">
        <v>14</v>
      </c>
      <c r="B155" s="23">
        <v>1</v>
      </c>
      <c r="C155" s="22"/>
      <c r="D155" s="43" t="s">
        <v>10</v>
      </c>
      <c r="E155" s="43" t="s">
        <v>12</v>
      </c>
      <c r="F155" s="43" t="s">
        <v>33</v>
      </c>
      <c r="G155" s="111" t="s">
        <v>222</v>
      </c>
      <c r="H155" s="43">
        <v>244</v>
      </c>
      <c r="I155" s="43"/>
      <c r="J155" s="43"/>
      <c r="K155" s="43" t="s">
        <v>18</v>
      </c>
      <c r="L155" s="44">
        <f>L156+200</f>
        <v>500</v>
      </c>
      <c r="M155" s="45"/>
      <c r="N155" s="45"/>
      <c r="O155" s="20" t="s">
        <v>278</v>
      </c>
      <c r="P155" s="46"/>
      <c r="Q155" s="10"/>
    </row>
    <row r="156" spans="1:17" ht="21.75" customHeight="1" hidden="1">
      <c r="A156" s="22" t="s">
        <v>14</v>
      </c>
      <c r="B156" s="23" t="s">
        <v>14</v>
      </c>
      <c r="C156" s="22"/>
      <c r="D156" s="43" t="s">
        <v>10</v>
      </c>
      <c r="E156" s="43" t="s">
        <v>12</v>
      </c>
      <c r="F156" s="43">
        <v>12</v>
      </c>
      <c r="G156" s="111" t="s">
        <v>222</v>
      </c>
      <c r="H156" s="43">
        <v>244</v>
      </c>
      <c r="I156" s="43">
        <v>226</v>
      </c>
      <c r="J156" s="43" t="s">
        <v>11</v>
      </c>
      <c r="K156" s="43" t="s">
        <v>136</v>
      </c>
      <c r="L156" s="44">
        <f>L157</f>
        <v>300</v>
      </c>
      <c r="M156" s="40" t="s">
        <v>14</v>
      </c>
      <c r="N156" s="45"/>
      <c r="O156" s="20" t="s">
        <v>278</v>
      </c>
      <c r="P156" s="46"/>
      <c r="Q156" s="10"/>
    </row>
    <row r="157" spans="1:17" ht="33.75" customHeight="1" hidden="1">
      <c r="A157" s="22"/>
      <c r="B157" s="23"/>
      <c r="C157" s="22"/>
      <c r="D157" s="43" t="s">
        <v>10</v>
      </c>
      <c r="E157" s="43"/>
      <c r="F157" s="43"/>
      <c r="G157" s="43"/>
      <c r="H157" s="43"/>
      <c r="I157" s="43"/>
      <c r="J157" s="43"/>
      <c r="K157" s="43" t="s">
        <v>220</v>
      </c>
      <c r="L157" s="44">
        <v>300</v>
      </c>
      <c r="M157" s="45" t="s">
        <v>14</v>
      </c>
      <c r="N157" s="45" t="s">
        <v>14</v>
      </c>
      <c r="O157" s="20" t="s">
        <v>278</v>
      </c>
      <c r="P157" s="46" t="s">
        <v>14</v>
      </c>
      <c r="Q157" s="10"/>
    </row>
    <row r="158" spans="1:17" ht="15" customHeight="1">
      <c r="A158" s="22"/>
      <c r="B158" s="23" t="s">
        <v>80</v>
      </c>
      <c r="C158" s="22"/>
      <c r="D158" s="43" t="s">
        <v>10</v>
      </c>
      <c r="E158" s="43" t="s">
        <v>12</v>
      </c>
      <c r="F158" s="43" t="s">
        <v>33</v>
      </c>
      <c r="G158" s="112" t="s">
        <v>218</v>
      </c>
      <c r="H158" s="43"/>
      <c r="I158" s="43"/>
      <c r="J158" s="43"/>
      <c r="K158" s="113" t="s">
        <v>217</v>
      </c>
      <c r="L158" s="44">
        <f>L159</f>
        <v>2209.8</v>
      </c>
      <c r="M158" s="45" t="s">
        <v>14</v>
      </c>
      <c r="N158" s="45" t="s">
        <v>14</v>
      </c>
      <c r="O158" s="20" t="s">
        <v>278</v>
      </c>
      <c r="P158" s="46" t="s">
        <v>14</v>
      </c>
      <c r="Q158" s="10"/>
    </row>
    <row r="159" spans="1:17" ht="15" customHeight="1">
      <c r="A159" s="47"/>
      <c r="B159" s="23" t="s">
        <v>80</v>
      </c>
      <c r="C159" s="47"/>
      <c r="D159" s="43" t="s">
        <v>10</v>
      </c>
      <c r="E159" s="43" t="s">
        <v>12</v>
      </c>
      <c r="F159" s="43" t="s">
        <v>33</v>
      </c>
      <c r="G159" s="112" t="s">
        <v>218</v>
      </c>
      <c r="H159" s="49" t="s">
        <v>89</v>
      </c>
      <c r="I159" s="49"/>
      <c r="J159" s="49"/>
      <c r="K159" s="43" t="s">
        <v>18</v>
      </c>
      <c r="L159" s="50">
        <f>L160+L164-200</f>
        <v>2209.8</v>
      </c>
      <c r="M159" s="51"/>
      <c r="N159" s="51"/>
      <c r="O159" s="20" t="s">
        <v>278</v>
      </c>
      <c r="P159" s="46"/>
      <c r="Q159" s="10"/>
    </row>
    <row r="160" spans="1:17" ht="15" customHeight="1" hidden="1">
      <c r="A160" s="47"/>
      <c r="B160" s="23"/>
      <c r="C160" s="47"/>
      <c r="D160" s="43" t="s">
        <v>10</v>
      </c>
      <c r="E160" s="43" t="s">
        <v>12</v>
      </c>
      <c r="F160" s="43" t="s">
        <v>33</v>
      </c>
      <c r="G160" s="112" t="s">
        <v>218</v>
      </c>
      <c r="H160" s="49" t="s">
        <v>89</v>
      </c>
      <c r="I160" s="49" t="s">
        <v>79</v>
      </c>
      <c r="J160" s="49" t="s">
        <v>11</v>
      </c>
      <c r="K160" s="43" t="s">
        <v>136</v>
      </c>
      <c r="L160" s="50">
        <f>L161+L162+L163</f>
        <v>409.8</v>
      </c>
      <c r="M160" s="51"/>
      <c r="N160" s="51"/>
      <c r="O160" s="20" t="s">
        <v>278</v>
      </c>
      <c r="P160" s="46"/>
      <c r="Q160" s="10"/>
    </row>
    <row r="161" spans="1:17" ht="15" customHeight="1" hidden="1">
      <c r="A161" s="47"/>
      <c r="B161" s="23"/>
      <c r="C161" s="47"/>
      <c r="D161" s="49"/>
      <c r="E161" s="49"/>
      <c r="F161" s="49"/>
      <c r="G161" s="112"/>
      <c r="H161" s="49"/>
      <c r="I161" s="49"/>
      <c r="J161" s="49"/>
      <c r="K161" s="113" t="s">
        <v>219</v>
      </c>
      <c r="L161" s="50">
        <v>200</v>
      </c>
      <c r="M161" s="51"/>
      <c r="N161" s="51"/>
      <c r="O161" s="20" t="s">
        <v>278</v>
      </c>
      <c r="P161" s="46"/>
      <c r="Q161" s="10"/>
    </row>
    <row r="162" spans="1:17" ht="15" customHeight="1" hidden="1">
      <c r="A162" s="22"/>
      <c r="B162" s="23"/>
      <c r="C162" s="22"/>
      <c r="D162" s="43"/>
      <c r="E162" s="43"/>
      <c r="F162" s="43"/>
      <c r="G162" s="43"/>
      <c r="H162" s="43"/>
      <c r="I162" s="43"/>
      <c r="J162" s="43"/>
      <c r="K162" s="43" t="s">
        <v>182</v>
      </c>
      <c r="L162" s="44">
        <v>200</v>
      </c>
      <c r="M162" s="45" t="s">
        <v>14</v>
      </c>
      <c r="N162" s="45" t="s">
        <v>14</v>
      </c>
      <c r="O162" s="20" t="s">
        <v>278</v>
      </c>
      <c r="P162" s="46" t="s">
        <v>14</v>
      </c>
      <c r="Q162" s="10"/>
    </row>
    <row r="163" spans="1:17" ht="15" customHeight="1" hidden="1">
      <c r="A163" s="47"/>
      <c r="B163" s="23"/>
      <c r="C163" s="47"/>
      <c r="D163" s="49"/>
      <c r="E163" s="49"/>
      <c r="F163" s="114"/>
      <c r="G163" s="114"/>
      <c r="H163" s="114"/>
      <c r="I163" s="114"/>
      <c r="J163" s="114"/>
      <c r="K163" s="43" t="s">
        <v>144</v>
      </c>
      <c r="L163" s="44">
        <v>9.8</v>
      </c>
      <c r="M163" s="51"/>
      <c r="N163" s="51"/>
      <c r="O163" s="20" t="s">
        <v>278</v>
      </c>
      <c r="P163" s="46"/>
      <c r="Q163" s="10"/>
    </row>
    <row r="164" spans="1:17" ht="15" customHeight="1" hidden="1">
      <c r="A164" s="22"/>
      <c r="B164" s="23"/>
      <c r="C164" s="22"/>
      <c r="D164" s="43" t="s">
        <v>10</v>
      </c>
      <c r="E164" s="115" t="s">
        <v>12</v>
      </c>
      <c r="F164" s="116" t="s">
        <v>33</v>
      </c>
      <c r="G164" s="112" t="s">
        <v>218</v>
      </c>
      <c r="H164" s="116" t="s">
        <v>89</v>
      </c>
      <c r="I164" s="116" t="s">
        <v>90</v>
      </c>
      <c r="J164" s="117" t="s">
        <v>11</v>
      </c>
      <c r="K164" s="48" t="s">
        <v>319</v>
      </c>
      <c r="L164" s="44">
        <f>L165</f>
        <v>2000</v>
      </c>
      <c r="M164" s="45" t="s">
        <v>14</v>
      </c>
      <c r="N164" s="45"/>
      <c r="O164" s="20" t="s">
        <v>278</v>
      </c>
      <c r="P164" s="46"/>
      <c r="Q164" s="10"/>
    </row>
    <row r="165" spans="1:17" ht="15" customHeight="1" hidden="1">
      <c r="A165" s="22"/>
      <c r="B165" s="23"/>
      <c r="C165" s="22"/>
      <c r="D165" s="43"/>
      <c r="E165" s="115"/>
      <c r="F165" s="116"/>
      <c r="G165" s="116"/>
      <c r="H165" s="116"/>
      <c r="I165" s="116"/>
      <c r="J165" s="117"/>
      <c r="K165" s="117" t="s">
        <v>320</v>
      </c>
      <c r="L165" s="44">
        <v>2000</v>
      </c>
      <c r="M165" s="52" t="s">
        <v>14</v>
      </c>
      <c r="N165" s="45"/>
      <c r="O165" s="20" t="s">
        <v>278</v>
      </c>
      <c r="P165" s="46"/>
      <c r="Q165" s="10"/>
    </row>
    <row r="166" spans="1:204" s="37" customFormat="1" ht="15" customHeight="1">
      <c r="A166" s="27">
        <v>1</v>
      </c>
      <c r="B166" s="28">
        <v>1</v>
      </c>
      <c r="C166" s="27">
        <v>1</v>
      </c>
      <c r="D166" s="42" t="s">
        <v>10</v>
      </c>
      <c r="E166" s="42" t="s">
        <v>35</v>
      </c>
      <c r="F166" s="42"/>
      <c r="G166" s="42"/>
      <c r="H166" s="42"/>
      <c r="I166" s="42"/>
      <c r="J166" s="42"/>
      <c r="K166" s="72" t="s">
        <v>293</v>
      </c>
      <c r="L166" s="73">
        <f>L185+L216+L167</f>
        <v>11444.699999999999</v>
      </c>
      <c r="M166" s="32"/>
      <c r="N166" s="32"/>
      <c r="O166" s="20" t="s">
        <v>278</v>
      </c>
      <c r="P166" s="33"/>
      <c r="Q166" s="34"/>
      <c r="R166" s="35"/>
      <c r="S166" s="35"/>
      <c r="T166" s="35"/>
      <c r="U166" s="35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</row>
    <row r="167" spans="1:204" s="37" customFormat="1" ht="15" customHeight="1">
      <c r="A167" s="22">
        <v>1</v>
      </c>
      <c r="B167" s="22">
        <v>1</v>
      </c>
      <c r="C167" s="22"/>
      <c r="D167" s="38" t="s">
        <v>10</v>
      </c>
      <c r="E167" s="66" t="s">
        <v>35</v>
      </c>
      <c r="F167" s="66" t="s">
        <v>11</v>
      </c>
      <c r="G167" s="66"/>
      <c r="H167" s="66"/>
      <c r="I167" s="66"/>
      <c r="J167" s="38"/>
      <c r="K167" s="66" t="s">
        <v>91</v>
      </c>
      <c r="L167" s="39">
        <f>L168+L173+L179+L181</f>
        <v>809.9</v>
      </c>
      <c r="M167" s="20" t="s">
        <v>14</v>
      </c>
      <c r="N167" s="20"/>
      <c r="O167" s="20" t="s">
        <v>278</v>
      </c>
      <c r="P167" s="55"/>
      <c r="Q167" s="34"/>
      <c r="R167" s="35"/>
      <c r="S167" s="35"/>
      <c r="T167" s="35"/>
      <c r="U167" s="35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</row>
    <row r="168" spans="1:204" s="37" customFormat="1" ht="19.5" customHeight="1">
      <c r="A168" s="118"/>
      <c r="B168" s="23"/>
      <c r="C168" s="118"/>
      <c r="D168" s="69">
        <v>705</v>
      </c>
      <c r="E168" s="43" t="s">
        <v>35</v>
      </c>
      <c r="F168" s="43" t="s">
        <v>11</v>
      </c>
      <c r="G168" s="43" t="s">
        <v>194</v>
      </c>
      <c r="H168" s="67"/>
      <c r="I168" s="67"/>
      <c r="J168" s="43" t="s">
        <v>11</v>
      </c>
      <c r="K168" s="43" t="s">
        <v>108</v>
      </c>
      <c r="L168" s="100">
        <f>L170</f>
        <v>204.9</v>
      </c>
      <c r="M168" s="119"/>
      <c r="N168" s="119"/>
      <c r="O168" s="55" t="s">
        <v>278</v>
      </c>
      <c r="P168" s="33"/>
      <c r="Q168" s="34"/>
      <c r="R168" s="35"/>
      <c r="S168" s="35"/>
      <c r="T168" s="35"/>
      <c r="U168" s="35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</row>
    <row r="169" spans="1:204" s="37" customFormat="1" ht="32.25" customHeight="1" hidden="1">
      <c r="A169" s="118"/>
      <c r="B169" s="23"/>
      <c r="C169" s="118"/>
      <c r="D169" s="69"/>
      <c r="E169" s="49"/>
      <c r="F169" s="49"/>
      <c r="G169" s="49"/>
      <c r="H169" s="69"/>
      <c r="I169" s="69">
        <v>225</v>
      </c>
      <c r="J169" s="49"/>
      <c r="K169" s="69" t="s">
        <v>92</v>
      </c>
      <c r="L169" s="50">
        <v>204.9</v>
      </c>
      <c r="M169" s="120"/>
      <c r="N169" s="120"/>
      <c r="O169" s="55" t="s">
        <v>278</v>
      </c>
      <c r="P169" s="121"/>
      <c r="Q169" s="34"/>
      <c r="R169" s="35"/>
      <c r="S169" s="35"/>
      <c r="T169" s="35"/>
      <c r="U169" s="35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</row>
    <row r="170" spans="1:204" s="37" customFormat="1" ht="18" customHeight="1">
      <c r="A170" s="118"/>
      <c r="B170" s="23"/>
      <c r="C170" s="118"/>
      <c r="D170" s="69">
        <v>705</v>
      </c>
      <c r="E170" s="43" t="s">
        <v>35</v>
      </c>
      <c r="F170" s="43" t="s">
        <v>11</v>
      </c>
      <c r="G170" s="43" t="s">
        <v>194</v>
      </c>
      <c r="H170" s="67">
        <v>244</v>
      </c>
      <c r="I170" s="69"/>
      <c r="J170" s="49"/>
      <c r="K170" s="43" t="s">
        <v>18</v>
      </c>
      <c r="L170" s="50">
        <v>204.9</v>
      </c>
      <c r="M170" s="120"/>
      <c r="N170" s="120"/>
      <c r="O170" s="55"/>
      <c r="P170" s="121"/>
      <c r="Q170" s="34"/>
      <c r="R170" s="35"/>
      <c r="S170" s="35"/>
      <c r="T170" s="35"/>
      <c r="U170" s="35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</row>
    <row r="171" spans="1:204" s="37" customFormat="1" ht="18" customHeight="1" hidden="1">
      <c r="A171" s="122"/>
      <c r="B171" s="23"/>
      <c r="C171" s="122"/>
      <c r="D171" s="69">
        <v>705</v>
      </c>
      <c r="E171" s="43" t="s">
        <v>35</v>
      </c>
      <c r="F171" s="43" t="s">
        <v>11</v>
      </c>
      <c r="G171" s="111" t="s">
        <v>224</v>
      </c>
      <c r="H171" s="43"/>
      <c r="I171" s="123"/>
      <c r="J171" s="124"/>
      <c r="K171" s="43" t="s">
        <v>101</v>
      </c>
      <c r="L171" s="125">
        <f>L172</f>
        <v>5</v>
      </c>
      <c r="M171" s="126"/>
      <c r="N171" s="126"/>
      <c r="O171" s="127"/>
      <c r="P171" s="128"/>
      <c r="Q171" s="34"/>
      <c r="R171" s="35"/>
      <c r="S171" s="35"/>
      <c r="T171" s="35"/>
      <c r="U171" s="35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</row>
    <row r="172" spans="1:204" s="37" customFormat="1" ht="15" customHeight="1" hidden="1">
      <c r="A172" s="27"/>
      <c r="B172" s="23"/>
      <c r="C172" s="27"/>
      <c r="D172" s="69">
        <v>705</v>
      </c>
      <c r="E172" s="43" t="s">
        <v>35</v>
      </c>
      <c r="F172" s="43" t="s">
        <v>11</v>
      </c>
      <c r="G172" s="111" t="s">
        <v>224</v>
      </c>
      <c r="H172" s="43" t="s">
        <v>89</v>
      </c>
      <c r="I172" s="43" t="s">
        <v>79</v>
      </c>
      <c r="J172" s="43" t="s">
        <v>11</v>
      </c>
      <c r="K172" s="43" t="s">
        <v>18</v>
      </c>
      <c r="L172" s="44">
        <v>5</v>
      </c>
      <c r="M172" s="45"/>
      <c r="N172" s="45"/>
      <c r="O172" s="20" t="s">
        <v>278</v>
      </c>
      <c r="P172" s="46"/>
      <c r="Q172" s="34"/>
      <c r="R172" s="35"/>
      <c r="S172" s="35"/>
      <c r="T172" s="35"/>
      <c r="U172" s="35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</row>
    <row r="173" spans="1:204" s="37" customFormat="1" ht="25.5" customHeight="1">
      <c r="A173" s="27" t="s">
        <v>14</v>
      </c>
      <c r="B173" s="23">
        <v>1</v>
      </c>
      <c r="C173" s="27"/>
      <c r="D173" s="69">
        <v>705</v>
      </c>
      <c r="E173" s="43" t="s">
        <v>35</v>
      </c>
      <c r="F173" s="43" t="s">
        <v>11</v>
      </c>
      <c r="G173" s="111" t="s">
        <v>226</v>
      </c>
      <c r="H173" s="43"/>
      <c r="I173" s="43"/>
      <c r="J173" s="43"/>
      <c r="K173" s="76" t="s">
        <v>227</v>
      </c>
      <c r="L173" s="44">
        <f>L174+L176</f>
        <v>600</v>
      </c>
      <c r="M173" s="45"/>
      <c r="N173" s="45"/>
      <c r="O173" s="20" t="s">
        <v>278</v>
      </c>
      <c r="P173" s="51"/>
      <c r="Q173" s="34"/>
      <c r="R173" s="35"/>
      <c r="S173" s="35"/>
      <c r="T173" s="35"/>
      <c r="U173" s="35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</row>
    <row r="174" spans="1:204" s="37" customFormat="1" ht="31.5" customHeight="1">
      <c r="A174" s="27" t="s">
        <v>14</v>
      </c>
      <c r="B174" s="23">
        <v>1</v>
      </c>
      <c r="C174" s="27"/>
      <c r="D174" s="69">
        <v>705</v>
      </c>
      <c r="E174" s="43" t="s">
        <v>35</v>
      </c>
      <c r="F174" s="43" t="s">
        <v>11</v>
      </c>
      <c r="G174" s="111" t="s">
        <v>226</v>
      </c>
      <c r="H174" s="43" t="s">
        <v>336</v>
      </c>
      <c r="I174" s="43"/>
      <c r="J174" s="43"/>
      <c r="K174" s="43" t="s">
        <v>96</v>
      </c>
      <c r="L174" s="44">
        <f>L175+590</f>
        <v>600</v>
      </c>
      <c r="M174" s="45"/>
      <c r="N174" s="45"/>
      <c r="O174" s="20" t="s">
        <v>278</v>
      </c>
      <c r="P174" s="46"/>
      <c r="Q174" s="34"/>
      <c r="R174" s="35"/>
      <c r="S174" s="35"/>
      <c r="T174" s="35"/>
      <c r="U174" s="35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</row>
    <row r="175" spans="1:204" s="37" customFormat="1" ht="15" customHeight="1" hidden="1">
      <c r="A175" s="27"/>
      <c r="B175" s="23"/>
      <c r="C175" s="27"/>
      <c r="D175" s="69"/>
      <c r="E175" s="43" t="s">
        <v>35</v>
      </c>
      <c r="F175" s="43" t="s">
        <v>11</v>
      </c>
      <c r="G175" s="111" t="s">
        <v>226</v>
      </c>
      <c r="H175" s="43" t="s">
        <v>336</v>
      </c>
      <c r="I175" s="43" t="s">
        <v>83</v>
      </c>
      <c r="J175" s="43" t="s">
        <v>77</v>
      </c>
      <c r="K175" s="43" t="s">
        <v>95</v>
      </c>
      <c r="L175" s="44">
        <v>10</v>
      </c>
      <c r="M175" s="45"/>
      <c r="N175" s="45"/>
      <c r="O175" s="20" t="s">
        <v>278</v>
      </c>
      <c r="P175" s="46"/>
      <c r="Q175" s="34"/>
      <c r="R175" s="35"/>
      <c r="S175" s="35"/>
      <c r="T175" s="35"/>
      <c r="U175" s="35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</row>
    <row r="176" spans="1:204" s="37" customFormat="1" ht="30.75" customHeight="1">
      <c r="A176" s="118"/>
      <c r="B176" s="23" t="s">
        <v>80</v>
      </c>
      <c r="C176" s="118"/>
      <c r="D176" s="70">
        <v>705</v>
      </c>
      <c r="E176" s="48" t="s">
        <v>35</v>
      </c>
      <c r="F176" s="48" t="s">
        <v>11</v>
      </c>
      <c r="G176" s="71" t="s">
        <v>226</v>
      </c>
      <c r="H176" s="48">
        <v>243</v>
      </c>
      <c r="I176" s="48"/>
      <c r="J176" s="48"/>
      <c r="K176" s="48" t="s">
        <v>37</v>
      </c>
      <c r="L176" s="44">
        <f>L177+580-780</f>
        <v>0</v>
      </c>
      <c r="M176" s="51"/>
      <c r="N176" s="51"/>
      <c r="O176" s="20" t="s">
        <v>278</v>
      </c>
      <c r="P176" s="46"/>
      <c r="Q176" s="34"/>
      <c r="R176" s="35"/>
      <c r="S176" s="35"/>
      <c r="T176" s="35"/>
      <c r="U176" s="35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</row>
    <row r="177" spans="1:204" s="37" customFormat="1" ht="24" customHeight="1" hidden="1">
      <c r="A177" s="118"/>
      <c r="B177" s="23"/>
      <c r="C177" s="118"/>
      <c r="D177" s="70">
        <v>705</v>
      </c>
      <c r="E177" s="48" t="s">
        <v>35</v>
      </c>
      <c r="F177" s="48" t="s">
        <v>11</v>
      </c>
      <c r="G177" s="71" t="s">
        <v>226</v>
      </c>
      <c r="H177" s="48">
        <v>243</v>
      </c>
      <c r="I177" s="48">
        <v>225</v>
      </c>
      <c r="J177" s="48" t="s">
        <v>11</v>
      </c>
      <c r="K177" s="48" t="s">
        <v>38</v>
      </c>
      <c r="L177" s="44">
        <f>L178</f>
        <v>200</v>
      </c>
      <c r="M177" s="51"/>
      <c r="N177" s="51"/>
      <c r="O177" s="20" t="s">
        <v>278</v>
      </c>
      <c r="P177" s="46"/>
      <c r="Q177" s="34"/>
      <c r="R177" s="35"/>
      <c r="S177" s="35"/>
      <c r="T177" s="35"/>
      <c r="U177" s="35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</row>
    <row r="178" spans="1:204" s="37" customFormat="1" ht="15" customHeight="1" hidden="1">
      <c r="A178" s="118"/>
      <c r="B178" s="28"/>
      <c r="C178" s="118"/>
      <c r="D178" s="69"/>
      <c r="E178" s="48" t="s">
        <v>14</v>
      </c>
      <c r="F178" s="48" t="s">
        <v>14</v>
      </c>
      <c r="G178" s="43" t="s">
        <v>14</v>
      </c>
      <c r="H178" s="43" t="s">
        <v>14</v>
      </c>
      <c r="I178" s="43" t="s">
        <v>14</v>
      </c>
      <c r="J178" s="43" t="s">
        <v>14</v>
      </c>
      <c r="K178" s="43" t="s">
        <v>299</v>
      </c>
      <c r="L178" s="44">
        <v>200</v>
      </c>
      <c r="M178" s="51"/>
      <c r="N178" s="51"/>
      <c r="O178" s="20" t="s">
        <v>278</v>
      </c>
      <c r="P178" s="46"/>
      <c r="Q178" s="34"/>
      <c r="R178" s="35"/>
      <c r="S178" s="35"/>
      <c r="T178" s="35"/>
      <c r="U178" s="35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</row>
    <row r="179" spans="1:204" s="37" customFormat="1" ht="15" customHeight="1">
      <c r="A179" s="129"/>
      <c r="B179" s="28"/>
      <c r="C179" s="129"/>
      <c r="D179" s="43" t="s">
        <v>10</v>
      </c>
      <c r="E179" s="43" t="s">
        <v>35</v>
      </c>
      <c r="F179" s="43" t="s">
        <v>11</v>
      </c>
      <c r="G179" s="111" t="s">
        <v>224</v>
      </c>
      <c r="H179" s="43"/>
      <c r="I179" s="43"/>
      <c r="J179" s="43"/>
      <c r="K179" s="76" t="s">
        <v>225</v>
      </c>
      <c r="L179" s="44">
        <f>L180</f>
        <v>5</v>
      </c>
      <c r="M179" s="130"/>
      <c r="N179" s="130"/>
      <c r="O179" s="131"/>
      <c r="P179" s="132"/>
      <c r="Q179" s="34"/>
      <c r="R179" s="35"/>
      <c r="S179" s="35"/>
      <c r="T179" s="35"/>
      <c r="U179" s="35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</row>
    <row r="180" spans="1:204" s="37" customFormat="1" ht="15" customHeight="1">
      <c r="A180" s="129"/>
      <c r="B180" s="28"/>
      <c r="C180" s="129"/>
      <c r="D180" s="69">
        <v>705</v>
      </c>
      <c r="E180" s="43" t="s">
        <v>35</v>
      </c>
      <c r="F180" s="43" t="s">
        <v>11</v>
      </c>
      <c r="G180" s="111" t="s">
        <v>224</v>
      </c>
      <c r="H180" s="43" t="s">
        <v>89</v>
      </c>
      <c r="I180" s="43"/>
      <c r="J180" s="43"/>
      <c r="K180" s="43" t="s">
        <v>18</v>
      </c>
      <c r="L180" s="44">
        <v>5</v>
      </c>
      <c r="M180" s="130"/>
      <c r="N180" s="130"/>
      <c r="O180" s="131"/>
      <c r="P180" s="132"/>
      <c r="Q180" s="34"/>
      <c r="R180" s="35"/>
      <c r="S180" s="35"/>
      <c r="T180" s="35"/>
      <c r="U180" s="35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</row>
    <row r="181" spans="1:204" s="37" customFormat="1" ht="22.5" customHeight="1" hidden="1">
      <c r="A181" s="118"/>
      <c r="B181" s="28" t="s">
        <v>80</v>
      </c>
      <c r="C181" s="118"/>
      <c r="D181" s="69">
        <v>705</v>
      </c>
      <c r="E181" s="48" t="s">
        <v>35</v>
      </c>
      <c r="F181" s="48" t="s">
        <v>11</v>
      </c>
      <c r="G181" s="43" t="s">
        <v>285</v>
      </c>
      <c r="H181" s="69"/>
      <c r="I181" s="69"/>
      <c r="J181" s="49"/>
      <c r="K181" s="69" t="s">
        <v>324</v>
      </c>
      <c r="L181" s="50">
        <f>L182</f>
        <v>0</v>
      </c>
      <c r="M181" s="51"/>
      <c r="N181" s="51"/>
      <c r="O181" s="20" t="s">
        <v>278</v>
      </c>
      <c r="P181" s="46"/>
      <c r="Q181" s="34"/>
      <c r="R181" s="35"/>
      <c r="S181" s="35"/>
      <c r="T181" s="35"/>
      <c r="U181" s="35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</row>
    <row r="182" spans="1:204" s="37" customFormat="1" ht="12.75" customHeight="1" hidden="1">
      <c r="A182" s="118"/>
      <c r="B182" s="28" t="s">
        <v>80</v>
      </c>
      <c r="C182" s="118"/>
      <c r="D182" s="70">
        <v>705</v>
      </c>
      <c r="E182" s="48" t="s">
        <v>35</v>
      </c>
      <c r="F182" s="48" t="s">
        <v>11</v>
      </c>
      <c r="G182" s="48" t="s">
        <v>285</v>
      </c>
      <c r="H182" s="70">
        <v>412</v>
      </c>
      <c r="I182" s="70"/>
      <c r="J182" s="71"/>
      <c r="K182" s="48" t="s">
        <v>325</v>
      </c>
      <c r="L182" s="50">
        <f>L183</f>
        <v>0</v>
      </c>
      <c r="M182" s="51"/>
      <c r="N182" s="51"/>
      <c r="O182" s="20" t="s">
        <v>278</v>
      </c>
      <c r="P182" s="46"/>
      <c r="Q182" s="34"/>
      <c r="R182" s="35"/>
      <c r="S182" s="35"/>
      <c r="T182" s="35"/>
      <c r="U182" s="35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</row>
    <row r="183" spans="1:204" s="37" customFormat="1" ht="11.25" customHeight="1" hidden="1">
      <c r="A183" s="118"/>
      <c r="B183" s="28"/>
      <c r="C183" s="118"/>
      <c r="D183" s="70">
        <v>705</v>
      </c>
      <c r="E183" s="48" t="s">
        <v>35</v>
      </c>
      <c r="F183" s="48" t="s">
        <v>11</v>
      </c>
      <c r="G183" s="48" t="s">
        <v>285</v>
      </c>
      <c r="H183" s="70">
        <v>412</v>
      </c>
      <c r="I183" s="70">
        <v>310</v>
      </c>
      <c r="J183" s="71" t="s">
        <v>11</v>
      </c>
      <c r="K183" s="70" t="s">
        <v>126</v>
      </c>
      <c r="L183" s="50">
        <f>L184</f>
        <v>0</v>
      </c>
      <c r="M183" s="51"/>
      <c r="N183" s="51"/>
      <c r="O183" s="20" t="s">
        <v>278</v>
      </c>
      <c r="P183" s="46"/>
      <c r="Q183" s="34"/>
      <c r="R183" s="35"/>
      <c r="S183" s="35"/>
      <c r="T183" s="35"/>
      <c r="U183" s="35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</row>
    <row r="184" spans="1:204" s="37" customFormat="1" ht="15.75" customHeight="1" hidden="1">
      <c r="A184" s="118"/>
      <c r="B184" s="28"/>
      <c r="C184" s="118"/>
      <c r="D184" s="69">
        <v>705</v>
      </c>
      <c r="E184" s="71"/>
      <c r="F184" s="71"/>
      <c r="G184" s="71"/>
      <c r="H184" s="70"/>
      <c r="I184" s="70"/>
      <c r="J184" s="71"/>
      <c r="K184" s="70" t="s">
        <v>181</v>
      </c>
      <c r="L184" s="50">
        <v>0</v>
      </c>
      <c r="M184" s="51"/>
      <c r="N184" s="51"/>
      <c r="O184" s="20" t="s">
        <v>278</v>
      </c>
      <c r="P184" s="46"/>
      <c r="Q184" s="34"/>
      <c r="R184" s="35"/>
      <c r="S184" s="35"/>
      <c r="T184" s="35"/>
      <c r="U184" s="35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</row>
    <row r="185" spans="1:17" ht="15.75">
      <c r="A185" s="22">
        <v>1</v>
      </c>
      <c r="B185" s="23">
        <v>1</v>
      </c>
      <c r="C185" s="22">
        <v>1</v>
      </c>
      <c r="D185" s="133">
        <v>705</v>
      </c>
      <c r="E185" s="38" t="s">
        <v>35</v>
      </c>
      <c r="F185" s="38" t="s">
        <v>24</v>
      </c>
      <c r="G185" s="38"/>
      <c r="H185" s="38"/>
      <c r="I185" s="38"/>
      <c r="J185" s="38"/>
      <c r="K185" s="38" t="s">
        <v>36</v>
      </c>
      <c r="L185" s="39">
        <f>L186+L196+L212</f>
        <v>4634.299999999999</v>
      </c>
      <c r="M185" s="65"/>
      <c r="N185" s="65"/>
      <c r="O185" s="20" t="s">
        <v>278</v>
      </c>
      <c r="P185" s="25"/>
      <c r="Q185" s="26"/>
    </row>
    <row r="186" spans="1:17" ht="15.75">
      <c r="A186" s="22"/>
      <c r="B186" s="23">
        <v>1</v>
      </c>
      <c r="C186" s="22">
        <v>1</v>
      </c>
      <c r="D186" s="69">
        <v>705</v>
      </c>
      <c r="E186" s="43" t="s">
        <v>35</v>
      </c>
      <c r="F186" s="43" t="s">
        <v>24</v>
      </c>
      <c r="G186" s="75" t="s">
        <v>228</v>
      </c>
      <c r="H186" s="43"/>
      <c r="I186" s="43"/>
      <c r="J186" s="43"/>
      <c r="K186" s="43" t="s">
        <v>323</v>
      </c>
      <c r="L186" s="44">
        <f>L187+L192</f>
        <v>1800</v>
      </c>
      <c r="M186" s="45"/>
      <c r="N186" s="45"/>
      <c r="O186" s="20" t="s">
        <v>278</v>
      </c>
      <c r="P186" s="46"/>
      <c r="Q186" s="26"/>
    </row>
    <row r="187" spans="1:17" ht="15.75">
      <c r="A187" s="22"/>
      <c r="B187" s="23">
        <v>1</v>
      </c>
      <c r="C187" s="22">
        <v>1</v>
      </c>
      <c r="D187" s="69">
        <v>705</v>
      </c>
      <c r="E187" s="43" t="s">
        <v>35</v>
      </c>
      <c r="F187" s="43" t="s">
        <v>24</v>
      </c>
      <c r="G187" s="75" t="s">
        <v>229</v>
      </c>
      <c r="H187" s="43"/>
      <c r="I187" s="43"/>
      <c r="J187" s="43"/>
      <c r="K187" s="43" t="s">
        <v>63</v>
      </c>
      <c r="L187" s="44">
        <f>L188</f>
        <v>800</v>
      </c>
      <c r="M187" s="45"/>
      <c r="N187" s="45"/>
      <c r="O187" s="20" t="s">
        <v>278</v>
      </c>
      <c r="P187" s="46"/>
      <c r="Q187" s="26"/>
    </row>
    <row r="188" spans="1:17" ht="30" customHeight="1">
      <c r="A188" s="22"/>
      <c r="B188" s="23">
        <v>1</v>
      </c>
      <c r="C188" s="22" t="s">
        <v>14</v>
      </c>
      <c r="D188" s="70">
        <v>705</v>
      </c>
      <c r="E188" s="48" t="s">
        <v>35</v>
      </c>
      <c r="F188" s="48" t="s">
        <v>24</v>
      </c>
      <c r="G188" s="70" t="s">
        <v>229</v>
      </c>
      <c r="H188" s="48" t="s">
        <v>283</v>
      </c>
      <c r="I188" s="48"/>
      <c r="J188" s="48"/>
      <c r="K188" s="48" t="s">
        <v>284</v>
      </c>
      <c r="L188" s="44">
        <f>L189</f>
        <v>800</v>
      </c>
      <c r="M188" s="45"/>
      <c r="N188" s="45"/>
      <c r="O188" s="20" t="s">
        <v>278</v>
      </c>
      <c r="P188" s="46"/>
      <c r="Q188" s="10"/>
    </row>
    <row r="189" spans="1:17" ht="46.5" customHeight="1" hidden="1">
      <c r="A189" s="22"/>
      <c r="B189" s="23" t="s">
        <v>14</v>
      </c>
      <c r="C189" s="22" t="s">
        <v>14</v>
      </c>
      <c r="D189" s="70">
        <v>705</v>
      </c>
      <c r="E189" s="48" t="s">
        <v>35</v>
      </c>
      <c r="F189" s="48" t="s">
        <v>24</v>
      </c>
      <c r="G189" s="70" t="s">
        <v>229</v>
      </c>
      <c r="H189" s="48" t="s">
        <v>283</v>
      </c>
      <c r="I189" s="48">
        <v>226</v>
      </c>
      <c r="J189" s="48" t="s">
        <v>11</v>
      </c>
      <c r="K189" s="48" t="s">
        <v>136</v>
      </c>
      <c r="L189" s="44">
        <f>L190</f>
        <v>800</v>
      </c>
      <c r="M189" s="45" t="s">
        <v>14</v>
      </c>
      <c r="N189" s="45"/>
      <c r="O189" s="20" t="s">
        <v>278</v>
      </c>
      <c r="P189" s="46"/>
      <c r="Q189" s="10"/>
    </row>
    <row r="190" spans="1:17" ht="32.25" customHeight="1" hidden="1">
      <c r="A190" s="22"/>
      <c r="B190" s="23"/>
      <c r="C190" s="22"/>
      <c r="D190" s="69">
        <v>705</v>
      </c>
      <c r="E190" s="43"/>
      <c r="F190" s="43"/>
      <c r="G190" s="43"/>
      <c r="H190" s="43"/>
      <c r="I190" s="43"/>
      <c r="J190" s="43"/>
      <c r="K190" s="43" t="s">
        <v>73</v>
      </c>
      <c r="L190" s="44">
        <v>800</v>
      </c>
      <c r="M190" s="45" t="s">
        <v>14</v>
      </c>
      <c r="N190" s="45" t="s">
        <v>14</v>
      </c>
      <c r="O190" s="20" t="s">
        <v>278</v>
      </c>
      <c r="P190" s="46" t="s">
        <v>14</v>
      </c>
      <c r="Q190" s="10"/>
    </row>
    <row r="191" spans="1:17" ht="21" customHeight="1" hidden="1">
      <c r="A191" s="47"/>
      <c r="B191" s="23"/>
      <c r="C191" s="47"/>
      <c r="D191" s="69"/>
      <c r="E191" s="49"/>
      <c r="F191" s="49"/>
      <c r="G191" s="49"/>
      <c r="H191" s="49"/>
      <c r="I191" s="49"/>
      <c r="J191" s="49"/>
      <c r="K191" s="49" t="s">
        <v>305</v>
      </c>
      <c r="L191" s="50">
        <v>200</v>
      </c>
      <c r="M191" s="51"/>
      <c r="N191" s="51"/>
      <c r="O191" s="55"/>
      <c r="P191" s="46"/>
      <c r="Q191" s="10"/>
    </row>
    <row r="192" spans="1:17" ht="15" customHeight="1">
      <c r="A192" s="47"/>
      <c r="B192" s="23" t="s">
        <v>80</v>
      </c>
      <c r="C192" s="47" t="s">
        <v>80</v>
      </c>
      <c r="D192" s="69">
        <v>705</v>
      </c>
      <c r="E192" s="43" t="s">
        <v>35</v>
      </c>
      <c r="F192" s="43" t="s">
        <v>24</v>
      </c>
      <c r="G192" s="75" t="s">
        <v>230</v>
      </c>
      <c r="H192" s="49"/>
      <c r="I192" s="49"/>
      <c r="J192" s="49"/>
      <c r="K192" s="82" t="s">
        <v>298</v>
      </c>
      <c r="L192" s="50">
        <f>L193</f>
        <v>1000</v>
      </c>
      <c r="M192" s="51"/>
      <c r="N192" s="51"/>
      <c r="O192" s="20" t="s">
        <v>278</v>
      </c>
      <c r="P192" s="46"/>
      <c r="Q192" s="10"/>
    </row>
    <row r="193" spans="1:256" ht="31.5" customHeight="1">
      <c r="A193" s="47"/>
      <c r="B193" s="23" t="s">
        <v>80</v>
      </c>
      <c r="C193" s="47"/>
      <c r="D193" s="70">
        <v>705</v>
      </c>
      <c r="E193" s="48" t="s">
        <v>35</v>
      </c>
      <c r="F193" s="48" t="s">
        <v>24</v>
      </c>
      <c r="G193" s="70" t="s">
        <v>230</v>
      </c>
      <c r="H193" s="48" t="s">
        <v>283</v>
      </c>
      <c r="I193" s="48"/>
      <c r="J193" s="48"/>
      <c r="K193" s="48" t="s">
        <v>284</v>
      </c>
      <c r="L193" s="50">
        <f>L194</f>
        <v>1000</v>
      </c>
      <c r="M193" s="47"/>
      <c r="N193" s="47"/>
      <c r="O193" s="20" t="s">
        <v>278</v>
      </c>
      <c r="P193" s="47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23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</row>
    <row r="194" spans="1:256" ht="15" customHeight="1" hidden="1">
      <c r="A194" s="47"/>
      <c r="B194" s="23"/>
      <c r="C194" s="47"/>
      <c r="D194" s="70">
        <v>705</v>
      </c>
      <c r="E194" s="48" t="s">
        <v>35</v>
      </c>
      <c r="F194" s="48" t="s">
        <v>24</v>
      </c>
      <c r="G194" s="70" t="s">
        <v>230</v>
      </c>
      <c r="H194" s="48" t="s">
        <v>283</v>
      </c>
      <c r="I194" s="48">
        <v>226</v>
      </c>
      <c r="J194" s="48" t="s">
        <v>11</v>
      </c>
      <c r="K194" s="48" t="s">
        <v>136</v>
      </c>
      <c r="L194" s="50">
        <f>L195</f>
        <v>1000</v>
      </c>
      <c r="M194" s="47"/>
      <c r="N194" s="47"/>
      <c r="O194" s="20" t="s">
        <v>278</v>
      </c>
      <c r="P194" s="47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  <c r="DC194" s="134"/>
      <c r="DD194" s="134"/>
      <c r="DE194" s="134"/>
      <c r="DF194" s="134"/>
      <c r="DG194" s="134"/>
      <c r="DH194" s="134"/>
      <c r="DI194" s="134"/>
      <c r="DJ194" s="134"/>
      <c r="DK194" s="134"/>
      <c r="DL194" s="134"/>
      <c r="DM194" s="134"/>
      <c r="DN194" s="134"/>
      <c r="DO194" s="134"/>
      <c r="DP194" s="134"/>
      <c r="DQ194" s="134"/>
      <c r="DR194" s="134"/>
      <c r="DS194" s="134"/>
      <c r="DT194" s="134"/>
      <c r="DU194" s="134"/>
      <c r="DV194" s="134"/>
      <c r="DW194" s="134"/>
      <c r="DX194" s="134"/>
      <c r="DY194" s="134"/>
      <c r="DZ194" s="134"/>
      <c r="EA194" s="134"/>
      <c r="EB194" s="134"/>
      <c r="EC194" s="134"/>
      <c r="ED194" s="134"/>
      <c r="EE194" s="134"/>
      <c r="EF194" s="134"/>
      <c r="EG194" s="134"/>
      <c r="EH194" s="134"/>
      <c r="EI194" s="134"/>
      <c r="EJ194" s="134"/>
      <c r="EK194" s="134"/>
      <c r="EL194" s="134"/>
      <c r="EM194" s="134"/>
      <c r="EN194" s="134"/>
      <c r="EO194" s="134"/>
      <c r="EP194" s="134"/>
      <c r="EQ194" s="134"/>
      <c r="ER194" s="134"/>
      <c r="ES194" s="134"/>
      <c r="ET194" s="134"/>
      <c r="EU194" s="134"/>
      <c r="EV194" s="134"/>
      <c r="EW194" s="134"/>
      <c r="EX194" s="134"/>
      <c r="EY194" s="134"/>
      <c r="EZ194" s="134"/>
      <c r="FA194" s="134"/>
      <c r="FB194" s="134"/>
      <c r="FC194" s="134"/>
      <c r="FD194" s="134"/>
      <c r="FE194" s="134"/>
      <c r="FF194" s="134"/>
      <c r="FG194" s="134"/>
      <c r="FH194" s="134"/>
      <c r="FI194" s="134"/>
      <c r="FJ194" s="134"/>
      <c r="FK194" s="134"/>
      <c r="FL194" s="134"/>
      <c r="FM194" s="134"/>
      <c r="FN194" s="134"/>
      <c r="FO194" s="134"/>
      <c r="FP194" s="134"/>
      <c r="FQ194" s="134"/>
      <c r="FR194" s="134"/>
      <c r="FS194" s="134"/>
      <c r="FT194" s="134"/>
      <c r="FU194" s="134"/>
      <c r="FV194" s="134"/>
      <c r="FW194" s="134"/>
      <c r="FX194" s="134"/>
      <c r="FY194" s="134"/>
      <c r="FZ194" s="134"/>
      <c r="GA194" s="134"/>
      <c r="GB194" s="134"/>
      <c r="GC194" s="134"/>
      <c r="GD194" s="134"/>
      <c r="GE194" s="134"/>
      <c r="GF194" s="134"/>
      <c r="GG194" s="134"/>
      <c r="GH194" s="134"/>
      <c r="GI194" s="134"/>
      <c r="GJ194" s="134"/>
      <c r="GK194" s="134"/>
      <c r="GL194" s="134"/>
      <c r="GM194" s="134"/>
      <c r="GN194" s="134"/>
      <c r="GO194" s="134"/>
      <c r="GP194" s="134"/>
      <c r="GQ194" s="134"/>
      <c r="GR194" s="134"/>
      <c r="GS194" s="134"/>
      <c r="GT194" s="134"/>
      <c r="GU194" s="134"/>
      <c r="GV194" s="134"/>
      <c r="GW194" s="134"/>
      <c r="GX194" s="134"/>
      <c r="GY194" s="134"/>
      <c r="GZ194" s="134"/>
      <c r="HA194" s="134"/>
      <c r="HB194" s="134"/>
      <c r="HC194" s="134"/>
      <c r="HD194" s="134"/>
      <c r="HE194" s="134"/>
      <c r="HF194" s="134"/>
      <c r="HG194" s="134"/>
      <c r="HH194" s="134"/>
      <c r="HI194" s="134"/>
      <c r="HJ194" s="134"/>
      <c r="HK194" s="134"/>
      <c r="HL194" s="134"/>
      <c r="HM194" s="134"/>
      <c r="HN194" s="134"/>
      <c r="HO194" s="134"/>
      <c r="HP194" s="134"/>
      <c r="HQ194" s="134"/>
      <c r="HR194" s="134"/>
      <c r="HS194" s="134"/>
      <c r="HT194" s="134"/>
      <c r="HU194" s="134"/>
      <c r="HV194" s="134"/>
      <c r="HW194" s="134"/>
      <c r="HX194" s="134"/>
      <c r="HY194" s="134"/>
      <c r="HZ194" s="134"/>
      <c r="IA194" s="134"/>
      <c r="IB194" s="134"/>
      <c r="IC194" s="134"/>
      <c r="ID194" s="134"/>
      <c r="IE194" s="134"/>
      <c r="IF194" s="134"/>
      <c r="IG194" s="134"/>
      <c r="IH194" s="134"/>
      <c r="II194" s="134"/>
      <c r="IJ194" s="134"/>
      <c r="IK194" s="134"/>
      <c r="IL194" s="134"/>
      <c r="IM194" s="134"/>
      <c r="IN194" s="134"/>
      <c r="IO194" s="134"/>
      <c r="IP194" s="134"/>
      <c r="IQ194" s="134"/>
      <c r="IR194" s="134"/>
      <c r="IS194" s="134"/>
      <c r="IT194" s="134"/>
      <c r="IU194" s="134"/>
      <c r="IV194" s="134"/>
    </row>
    <row r="195" spans="1:17" ht="33" customHeight="1" hidden="1">
      <c r="A195" s="47"/>
      <c r="B195" s="23"/>
      <c r="C195" s="47"/>
      <c r="D195" s="69"/>
      <c r="E195" s="49"/>
      <c r="F195" s="49"/>
      <c r="G195" s="49"/>
      <c r="H195" s="49"/>
      <c r="I195" s="49"/>
      <c r="J195" s="49"/>
      <c r="K195" s="49" t="s">
        <v>297</v>
      </c>
      <c r="L195" s="50">
        <v>1000</v>
      </c>
      <c r="M195" s="51"/>
      <c r="N195" s="51"/>
      <c r="O195" s="20" t="s">
        <v>278</v>
      </c>
      <c r="P195" s="46"/>
      <c r="Q195" s="10"/>
    </row>
    <row r="196" spans="1:17" ht="30.75" customHeight="1">
      <c r="A196" s="22"/>
      <c r="B196" s="23">
        <v>1</v>
      </c>
      <c r="C196" s="22"/>
      <c r="D196" s="69">
        <v>705</v>
      </c>
      <c r="E196" s="43" t="s">
        <v>35</v>
      </c>
      <c r="F196" s="43" t="s">
        <v>24</v>
      </c>
      <c r="G196" s="111" t="s">
        <v>254</v>
      </c>
      <c r="H196" s="43"/>
      <c r="I196" s="43"/>
      <c r="J196" s="43"/>
      <c r="K196" s="75" t="s">
        <v>255</v>
      </c>
      <c r="L196" s="245">
        <f>L200+L197</f>
        <v>2834.2999999999997</v>
      </c>
      <c r="M196" s="45"/>
      <c r="N196" s="45"/>
      <c r="O196" s="20" t="s">
        <v>278</v>
      </c>
      <c r="P196" s="46"/>
      <c r="Q196" s="10"/>
    </row>
    <row r="197" spans="1:17" ht="30.75" customHeight="1">
      <c r="A197" s="47"/>
      <c r="B197" s="23"/>
      <c r="C197" s="47"/>
      <c r="D197" s="70">
        <v>705</v>
      </c>
      <c r="E197" s="48" t="s">
        <v>35</v>
      </c>
      <c r="F197" s="48" t="s">
        <v>24</v>
      </c>
      <c r="G197" s="71" t="s">
        <v>254</v>
      </c>
      <c r="H197" s="48" t="s">
        <v>338</v>
      </c>
      <c r="I197" s="48"/>
      <c r="J197" s="48"/>
      <c r="K197" s="48" t="s">
        <v>37</v>
      </c>
      <c r="L197" s="50">
        <f>L198</f>
        <v>20</v>
      </c>
      <c r="M197" s="51"/>
      <c r="N197" s="51"/>
      <c r="O197" s="55"/>
      <c r="P197" s="46"/>
      <c r="Q197" s="10"/>
    </row>
    <row r="198" spans="1:17" ht="30.75" customHeight="1" hidden="1">
      <c r="A198" s="47"/>
      <c r="B198" s="23"/>
      <c r="C198" s="47"/>
      <c r="D198" s="70">
        <v>705</v>
      </c>
      <c r="E198" s="48" t="s">
        <v>35</v>
      </c>
      <c r="F198" s="48" t="s">
        <v>24</v>
      </c>
      <c r="G198" s="71" t="s">
        <v>254</v>
      </c>
      <c r="H198" s="48" t="s">
        <v>338</v>
      </c>
      <c r="I198" s="71"/>
      <c r="J198" s="71"/>
      <c r="K198" s="135" t="s">
        <v>339</v>
      </c>
      <c r="L198" s="50">
        <f>L199</f>
        <v>20</v>
      </c>
      <c r="M198" s="55"/>
      <c r="N198" s="55"/>
      <c r="O198" s="55"/>
      <c r="P198" s="25"/>
      <c r="Q198" s="10"/>
    </row>
    <row r="199" spans="1:17" ht="30.75" customHeight="1" hidden="1">
      <c r="A199" s="47"/>
      <c r="B199" s="23"/>
      <c r="C199" s="47"/>
      <c r="D199" s="70"/>
      <c r="E199" s="48" t="s">
        <v>35</v>
      </c>
      <c r="F199" s="48" t="s">
        <v>24</v>
      </c>
      <c r="G199" s="71" t="s">
        <v>254</v>
      </c>
      <c r="H199" s="48" t="s">
        <v>338</v>
      </c>
      <c r="I199" s="48" t="s">
        <v>79</v>
      </c>
      <c r="J199" s="48" t="s">
        <v>11</v>
      </c>
      <c r="K199" s="48" t="s">
        <v>136</v>
      </c>
      <c r="L199" s="50">
        <v>20</v>
      </c>
      <c r="M199" s="51"/>
      <c r="N199" s="51"/>
      <c r="O199" s="55"/>
      <c r="P199" s="46"/>
      <c r="Q199" s="10"/>
    </row>
    <row r="200" spans="1:17" ht="15" customHeight="1">
      <c r="A200" s="22"/>
      <c r="B200" s="23">
        <v>1</v>
      </c>
      <c r="C200" s="22"/>
      <c r="D200" s="70">
        <v>705</v>
      </c>
      <c r="E200" s="48" t="s">
        <v>35</v>
      </c>
      <c r="F200" s="48" t="s">
        <v>24</v>
      </c>
      <c r="G200" s="71" t="s">
        <v>254</v>
      </c>
      <c r="H200" s="48">
        <v>244</v>
      </c>
      <c r="I200" s="48"/>
      <c r="J200" s="48"/>
      <c r="K200" s="48" t="s">
        <v>18</v>
      </c>
      <c r="L200" s="44">
        <f>L204+L206+L210+L201+L203+300+721.6+52.7</f>
        <v>2814.2999999999997</v>
      </c>
      <c r="M200" s="45"/>
      <c r="N200" s="45"/>
      <c r="O200" s="20" t="s">
        <v>278</v>
      </c>
      <c r="P200" s="46"/>
      <c r="Q200" s="10"/>
    </row>
    <row r="201" spans="1:17" ht="15" customHeight="1" hidden="1">
      <c r="A201" s="22"/>
      <c r="B201" s="23"/>
      <c r="C201" s="22"/>
      <c r="D201" s="69">
        <v>705</v>
      </c>
      <c r="E201" s="43" t="s">
        <v>35</v>
      </c>
      <c r="F201" s="43" t="s">
        <v>24</v>
      </c>
      <c r="G201" s="111" t="s">
        <v>254</v>
      </c>
      <c r="H201" s="43">
        <v>244</v>
      </c>
      <c r="I201" s="43" t="s">
        <v>93</v>
      </c>
      <c r="J201" s="43" t="s">
        <v>11</v>
      </c>
      <c r="K201" s="43" t="s">
        <v>94</v>
      </c>
      <c r="L201" s="44">
        <f>L202</f>
        <v>10</v>
      </c>
      <c r="M201" s="52" t="s">
        <v>14</v>
      </c>
      <c r="N201" s="45"/>
      <c r="O201" s="20" t="s">
        <v>278</v>
      </c>
      <c r="P201" s="46"/>
      <c r="Q201" s="10"/>
    </row>
    <row r="202" spans="1:17" ht="15" customHeight="1" hidden="1">
      <c r="A202" s="22"/>
      <c r="B202" s="23"/>
      <c r="C202" s="22"/>
      <c r="D202" s="69">
        <v>705</v>
      </c>
      <c r="E202" s="43"/>
      <c r="F202" s="43"/>
      <c r="G202" s="43"/>
      <c r="H202" s="43"/>
      <c r="I202" s="43"/>
      <c r="J202" s="43"/>
      <c r="K202" s="43" t="s">
        <v>145</v>
      </c>
      <c r="L202" s="44">
        <v>10</v>
      </c>
      <c r="M202" s="52" t="s">
        <v>14</v>
      </c>
      <c r="N202" s="45" t="s">
        <v>14</v>
      </c>
      <c r="O202" s="20" t="s">
        <v>278</v>
      </c>
      <c r="P202" s="46" t="s">
        <v>14</v>
      </c>
      <c r="Q202" s="10"/>
    </row>
    <row r="203" spans="1:17" ht="15" customHeight="1" hidden="1">
      <c r="A203" s="47"/>
      <c r="B203" s="23"/>
      <c r="C203" s="47"/>
      <c r="D203" s="69"/>
      <c r="E203" s="43" t="s">
        <v>35</v>
      </c>
      <c r="F203" s="43" t="s">
        <v>24</v>
      </c>
      <c r="G203" s="49" t="s">
        <v>254</v>
      </c>
      <c r="H203" s="43">
        <v>244</v>
      </c>
      <c r="I203" s="43" t="s">
        <v>340</v>
      </c>
      <c r="J203" s="43" t="s">
        <v>11</v>
      </c>
      <c r="K203" s="43" t="s">
        <v>113</v>
      </c>
      <c r="L203" s="100">
        <v>180</v>
      </c>
      <c r="M203" s="41"/>
      <c r="N203" s="55"/>
      <c r="O203" s="55"/>
      <c r="P203" s="25"/>
      <c r="Q203" s="10"/>
    </row>
    <row r="204" spans="1:17" ht="16.5" customHeight="1" hidden="1">
      <c r="A204" s="22"/>
      <c r="B204" s="23" t="s">
        <v>14</v>
      </c>
      <c r="C204" s="22"/>
      <c r="D204" s="69">
        <v>705</v>
      </c>
      <c r="E204" s="43" t="s">
        <v>35</v>
      </c>
      <c r="F204" s="43" t="s">
        <v>24</v>
      </c>
      <c r="G204" s="111" t="s">
        <v>254</v>
      </c>
      <c r="H204" s="43">
        <v>244</v>
      </c>
      <c r="I204" s="43">
        <v>225</v>
      </c>
      <c r="J204" s="43" t="s">
        <v>11</v>
      </c>
      <c r="K204" s="43" t="s">
        <v>137</v>
      </c>
      <c r="L204" s="44">
        <f>L205</f>
        <v>400</v>
      </c>
      <c r="M204" s="45" t="s">
        <v>14</v>
      </c>
      <c r="N204" s="45"/>
      <c r="O204" s="20" t="s">
        <v>278</v>
      </c>
      <c r="P204" s="46"/>
      <c r="Q204" s="10"/>
    </row>
    <row r="205" spans="1:17" ht="15" customHeight="1" hidden="1">
      <c r="A205" s="47"/>
      <c r="B205" s="23"/>
      <c r="C205" s="47"/>
      <c r="D205" s="69">
        <v>705</v>
      </c>
      <c r="E205" s="49"/>
      <c r="F205" s="49"/>
      <c r="G205" s="49"/>
      <c r="H205" s="49"/>
      <c r="I205" s="49"/>
      <c r="J205" s="49"/>
      <c r="K205" s="49" t="s">
        <v>183</v>
      </c>
      <c r="L205" s="50">
        <v>400</v>
      </c>
      <c r="M205" s="51"/>
      <c r="N205" s="51"/>
      <c r="O205" s="20" t="s">
        <v>278</v>
      </c>
      <c r="P205" s="46"/>
      <c r="Q205" s="10"/>
    </row>
    <row r="206" spans="1:17" ht="18" customHeight="1" hidden="1">
      <c r="A206" s="22"/>
      <c r="B206" s="23"/>
      <c r="C206" s="22"/>
      <c r="D206" s="69">
        <v>705</v>
      </c>
      <c r="E206" s="43" t="s">
        <v>35</v>
      </c>
      <c r="F206" s="43" t="s">
        <v>24</v>
      </c>
      <c r="G206" s="111" t="s">
        <v>254</v>
      </c>
      <c r="H206" s="43">
        <v>244</v>
      </c>
      <c r="I206" s="43" t="s">
        <v>79</v>
      </c>
      <c r="J206" s="43" t="s">
        <v>11</v>
      </c>
      <c r="K206" s="43" t="s">
        <v>136</v>
      </c>
      <c r="L206" s="44">
        <f>L208+L209+L207</f>
        <v>550</v>
      </c>
      <c r="M206" s="52" t="s">
        <v>14</v>
      </c>
      <c r="N206" s="52"/>
      <c r="O206" s="20" t="s">
        <v>278</v>
      </c>
      <c r="P206" s="46"/>
      <c r="Q206" s="10"/>
    </row>
    <row r="207" spans="1:17" ht="18" customHeight="1" hidden="1">
      <c r="A207" s="47"/>
      <c r="B207" s="23"/>
      <c r="C207" s="47"/>
      <c r="D207" s="69"/>
      <c r="E207" s="43" t="s">
        <v>35</v>
      </c>
      <c r="F207" s="43" t="s">
        <v>24</v>
      </c>
      <c r="G207" s="111" t="s">
        <v>254</v>
      </c>
      <c r="H207" s="43">
        <v>244</v>
      </c>
      <c r="I207" s="43" t="s">
        <v>79</v>
      </c>
      <c r="J207" s="43" t="s">
        <v>11</v>
      </c>
      <c r="K207" s="49" t="s">
        <v>337</v>
      </c>
      <c r="L207" s="50">
        <v>350</v>
      </c>
      <c r="M207" s="136"/>
      <c r="N207" s="136"/>
      <c r="O207" s="55"/>
      <c r="P207" s="46"/>
      <c r="Q207" s="10"/>
    </row>
    <row r="208" spans="1:17" ht="21.75" customHeight="1" hidden="1">
      <c r="A208" s="47"/>
      <c r="B208" s="23"/>
      <c r="C208" s="47"/>
      <c r="D208" s="69">
        <v>705</v>
      </c>
      <c r="E208" s="49"/>
      <c r="F208" s="49"/>
      <c r="G208" s="49"/>
      <c r="H208" s="49"/>
      <c r="I208" s="49"/>
      <c r="J208" s="49"/>
      <c r="K208" s="49" t="s">
        <v>306</v>
      </c>
      <c r="L208" s="50">
        <v>100</v>
      </c>
      <c r="M208" s="136"/>
      <c r="N208" s="51"/>
      <c r="O208" s="20" t="s">
        <v>278</v>
      </c>
      <c r="P208" s="46"/>
      <c r="Q208" s="10"/>
    </row>
    <row r="209" spans="1:17" ht="30.75" customHeight="1" hidden="1">
      <c r="A209" s="47"/>
      <c r="B209" s="23"/>
      <c r="C209" s="47"/>
      <c r="D209" s="69">
        <v>705</v>
      </c>
      <c r="E209" s="49"/>
      <c r="F209" s="49"/>
      <c r="G209" s="49"/>
      <c r="H209" s="49"/>
      <c r="I209" s="49"/>
      <c r="J209" s="49"/>
      <c r="K209" s="49" t="s">
        <v>310</v>
      </c>
      <c r="L209" s="50">
        <v>100</v>
      </c>
      <c r="M209" s="136"/>
      <c r="N209" s="51"/>
      <c r="O209" s="55"/>
      <c r="P209" s="46"/>
      <c r="Q209" s="10"/>
    </row>
    <row r="210" spans="1:17" ht="26.25" customHeight="1" hidden="1">
      <c r="A210" s="22"/>
      <c r="B210" s="23"/>
      <c r="C210" s="22"/>
      <c r="D210" s="69">
        <v>705</v>
      </c>
      <c r="E210" s="43" t="s">
        <v>35</v>
      </c>
      <c r="F210" s="43" t="s">
        <v>24</v>
      </c>
      <c r="G210" s="111" t="s">
        <v>254</v>
      </c>
      <c r="H210" s="43">
        <v>244</v>
      </c>
      <c r="I210" s="43" t="s">
        <v>78</v>
      </c>
      <c r="J210" s="43" t="s">
        <v>11</v>
      </c>
      <c r="K210" s="43" t="s">
        <v>126</v>
      </c>
      <c r="L210" s="56">
        <f>L211</f>
        <v>600</v>
      </c>
      <c r="M210" s="45" t="s">
        <v>14</v>
      </c>
      <c r="N210" s="45" t="s">
        <v>14</v>
      </c>
      <c r="O210" s="20" t="s">
        <v>278</v>
      </c>
      <c r="P210" s="46" t="s">
        <v>14</v>
      </c>
      <c r="Q210" s="10"/>
    </row>
    <row r="211" spans="1:17" ht="41.25" customHeight="1" hidden="1">
      <c r="A211" s="22"/>
      <c r="B211" s="23"/>
      <c r="C211" s="22"/>
      <c r="D211" s="69"/>
      <c r="E211" s="43"/>
      <c r="F211" s="43"/>
      <c r="G211" s="43"/>
      <c r="H211" s="43"/>
      <c r="I211" s="43"/>
      <c r="J211" s="43"/>
      <c r="K211" s="43" t="s">
        <v>311</v>
      </c>
      <c r="L211" s="56">
        <v>600</v>
      </c>
      <c r="M211" s="45" t="s">
        <v>14</v>
      </c>
      <c r="N211" s="45" t="s">
        <v>14</v>
      </c>
      <c r="O211" s="20" t="s">
        <v>278</v>
      </c>
      <c r="P211" s="46" t="s">
        <v>14</v>
      </c>
      <c r="Q211" s="10"/>
    </row>
    <row r="212" spans="1:17" ht="28.5" customHeight="1" hidden="1">
      <c r="A212" s="47"/>
      <c r="B212" s="23" t="s">
        <v>80</v>
      </c>
      <c r="C212" s="47"/>
      <c r="D212" s="69">
        <v>705</v>
      </c>
      <c r="E212" s="49" t="s">
        <v>35</v>
      </c>
      <c r="F212" s="49" t="s">
        <v>24</v>
      </c>
      <c r="G212" s="111" t="s">
        <v>250</v>
      </c>
      <c r="H212" s="49"/>
      <c r="I212" s="49"/>
      <c r="J212" s="49"/>
      <c r="K212" s="69" t="s">
        <v>356</v>
      </c>
      <c r="L212" s="50">
        <f>L213</f>
        <v>0</v>
      </c>
      <c r="M212" s="51"/>
      <c r="N212" s="51"/>
      <c r="O212" s="20" t="s">
        <v>278</v>
      </c>
      <c r="P212" s="46"/>
      <c r="Q212" s="10"/>
    </row>
    <row r="213" spans="1:17" ht="33" customHeight="1" hidden="1">
      <c r="A213" s="47"/>
      <c r="B213" s="23" t="s">
        <v>80</v>
      </c>
      <c r="C213" s="47"/>
      <c r="D213" s="69">
        <v>705</v>
      </c>
      <c r="E213" s="49" t="s">
        <v>35</v>
      </c>
      <c r="F213" s="49" t="s">
        <v>24</v>
      </c>
      <c r="G213" s="111" t="s">
        <v>250</v>
      </c>
      <c r="H213" s="49" t="s">
        <v>89</v>
      </c>
      <c r="I213" s="49"/>
      <c r="J213" s="49"/>
      <c r="K213" s="43" t="s">
        <v>18</v>
      </c>
      <c r="L213" s="50">
        <f>L214</f>
        <v>0</v>
      </c>
      <c r="M213" s="51"/>
      <c r="N213" s="51"/>
      <c r="O213" s="20" t="s">
        <v>278</v>
      </c>
      <c r="P213" s="46"/>
      <c r="Q213" s="10"/>
    </row>
    <row r="214" spans="1:17" ht="18" customHeight="1" hidden="1">
      <c r="A214" s="47"/>
      <c r="B214" s="23"/>
      <c r="C214" s="47"/>
      <c r="D214" s="43" t="s">
        <v>10</v>
      </c>
      <c r="E214" s="49" t="s">
        <v>35</v>
      </c>
      <c r="F214" s="49" t="s">
        <v>24</v>
      </c>
      <c r="G214" s="111" t="s">
        <v>250</v>
      </c>
      <c r="H214" s="49" t="s">
        <v>89</v>
      </c>
      <c r="I214" s="49" t="s">
        <v>79</v>
      </c>
      <c r="J214" s="49" t="s">
        <v>11</v>
      </c>
      <c r="K214" s="49" t="s">
        <v>136</v>
      </c>
      <c r="L214" s="50">
        <f>L215</f>
        <v>0</v>
      </c>
      <c r="M214" s="51"/>
      <c r="N214" s="51"/>
      <c r="O214" s="20" t="s">
        <v>278</v>
      </c>
      <c r="P214" s="46"/>
      <c r="Q214" s="10"/>
    </row>
    <row r="215" spans="1:17" ht="18" customHeight="1" hidden="1">
      <c r="A215" s="47"/>
      <c r="B215" s="23"/>
      <c r="C215" s="47"/>
      <c r="D215" s="49"/>
      <c r="E215" s="49"/>
      <c r="F215" s="49"/>
      <c r="G215" s="49"/>
      <c r="H215" s="49"/>
      <c r="I215" s="49"/>
      <c r="J215" s="49"/>
      <c r="K215" s="49" t="s">
        <v>307</v>
      </c>
      <c r="L215" s="50">
        <v>0</v>
      </c>
      <c r="M215" s="51"/>
      <c r="N215" s="51"/>
      <c r="O215" s="20" t="s">
        <v>278</v>
      </c>
      <c r="P215" s="46"/>
      <c r="Q215" s="10"/>
    </row>
    <row r="216" spans="1:17" ht="15.75">
      <c r="A216" s="22">
        <v>1</v>
      </c>
      <c r="B216" s="23">
        <v>1</v>
      </c>
      <c r="C216" s="22">
        <v>1</v>
      </c>
      <c r="D216" s="38" t="s">
        <v>10</v>
      </c>
      <c r="E216" s="38" t="s">
        <v>35</v>
      </c>
      <c r="F216" s="38" t="s">
        <v>25</v>
      </c>
      <c r="G216" s="38"/>
      <c r="H216" s="38"/>
      <c r="I216" s="38"/>
      <c r="J216" s="38"/>
      <c r="K216" s="38" t="s">
        <v>39</v>
      </c>
      <c r="L216" s="39">
        <f>L217+L266+L268</f>
        <v>6000.5</v>
      </c>
      <c r="M216" s="65"/>
      <c r="N216" s="65"/>
      <c r="O216" s="20" t="s">
        <v>278</v>
      </c>
      <c r="P216" s="25"/>
      <c r="Q216" s="26"/>
    </row>
    <row r="217" spans="1:17" ht="30">
      <c r="A217" s="22"/>
      <c r="B217" s="23">
        <v>1</v>
      </c>
      <c r="C217" s="22">
        <v>1</v>
      </c>
      <c r="D217" s="69">
        <v>705</v>
      </c>
      <c r="E217" s="43" t="s">
        <v>35</v>
      </c>
      <c r="F217" s="43" t="s">
        <v>25</v>
      </c>
      <c r="G217" s="75" t="s">
        <v>203</v>
      </c>
      <c r="H217" s="43"/>
      <c r="I217" s="43"/>
      <c r="J217" s="43"/>
      <c r="K217" s="75" t="s">
        <v>256</v>
      </c>
      <c r="L217" s="44">
        <f>L218</f>
        <v>5280.5</v>
      </c>
      <c r="M217" s="45"/>
      <c r="N217" s="45"/>
      <c r="O217" s="20" t="s">
        <v>278</v>
      </c>
      <c r="P217" s="46"/>
      <c r="Q217" s="26"/>
    </row>
    <row r="218" spans="1:17" ht="15.75">
      <c r="A218" s="22"/>
      <c r="B218" s="23">
        <v>1</v>
      </c>
      <c r="C218" s="22">
        <v>1</v>
      </c>
      <c r="D218" s="43" t="s">
        <v>10</v>
      </c>
      <c r="E218" s="43" t="s">
        <v>35</v>
      </c>
      <c r="F218" s="43" t="s">
        <v>25</v>
      </c>
      <c r="G218" s="75" t="s">
        <v>257</v>
      </c>
      <c r="H218" s="43"/>
      <c r="I218" s="43"/>
      <c r="J218" s="43"/>
      <c r="K218" s="137" t="s">
        <v>258</v>
      </c>
      <c r="L218" s="44">
        <f>L219+L226+L236+L240+L252+L259</f>
        <v>5280.5</v>
      </c>
      <c r="M218" s="45"/>
      <c r="N218" s="45"/>
      <c r="O218" s="20" t="s">
        <v>278</v>
      </c>
      <c r="P218" s="46"/>
      <c r="Q218" s="26"/>
    </row>
    <row r="219" spans="1:17" ht="15.75">
      <c r="A219" s="47"/>
      <c r="B219" s="23" t="s">
        <v>80</v>
      </c>
      <c r="C219" s="47" t="s">
        <v>80</v>
      </c>
      <c r="D219" s="69">
        <v>705</v>
      </c>
      <c r="E219" s="49" t="s">
        <v>35</v>
      </c>
      <c r="F219" s="49" t="s">
        <v>25</v>
      </c>
      <c r="G219" s="75" t="s">
        <v>263</v>
      </c>
      <c r="H219" s="49"/>
      <c r="I219" s="49"/>
      <c r="J219" s="49"/>
      <c r="K219" s="75" t="s">
        <v>64</v>
      </c>
      <c r="L219" s="50">
        <f>L220</f>
        <v>1345</v>
      </c>
      <c r="M219" s="51"/>
      <c r="N219" s="51"/>
      <c r="O219" s="20" t="s">
        <v>278</v>
      </c>
      <c r="P219" s="46"/>
      <c r="Q219" s="26"/>
    </row>
    <row r="220" spans="1:17" ht="15.75">
      <c r="A220" s="47"/>
      <c r="B220" s="23" t="s">
        <v>80</v>
      </c>
      <c r="C220" s="47"/>
      <c r="D220" s="43" t="s">
        <v>10</v>
      </c>
      <c r="E220" s="43" t="s">
        <v>35</v>
      </c>
      <c r="F220" s="43" t="s">
        <v>25</v>
      </c>
      <c r="G220" s="75" t="s">
        <v>263</v>
      </c>
      <c r="H220" s="43">
        <v>244</v>
      </c>
      <c r="I220" s="43"/>
      <c r="J220" s="43"/>
      <c r="K220" s="43" t="s">
        <v>72</v>
      </c>
      <c r="L220" s="44">
        <f>L221+L223-297.3+500</f>
        <v>1345</v>
      </c>
      <c r="M220" s="51"/>
      <c r="N220" s="51"/>
      <c r="O220" s="20" t="s">
        <v>278</v>
      </c>
      <c r="P220" s="46"/>
      <c r="Q220" s="26"/>
    </row>
    <row r="221" spans="1:17" ht="15.75" hidden="1">
      <c r="A221" s="47"/>
      <c r="B221" s="23"/>
      <c r="C221" s="47"/>
      <c r="D221" s="69">
        <v>707</v>
      </c>
      <c r="E221" s="43" t="s">
        <v>35</v>
      </c>
      <c r="F221" s="43" t="s">
        <v>25</v>
      </c>
      <c r="G221" s="75" t="s">
        <v>263</v>
      </c>
      <c r="H221" s="43">
        <v>244</v>
      </c>
      <c r="I221" s="43">
        <v>225</v>
      </c>
      <c r="J221" s="43" t="s">
        <v>11</v>
      </c>
      <c r="K221" s="43" t="s">
        <v>137</v>
      </c>
      <c r="L221" s="44">
        <f>L222</f>
        <v>600</v>
      </c>
      <c r="M221" s="51"/>
      <c r="N221" s="51"/>
      <c r="O221" s="20" t="s">
        <v>278</v>
      </c>
      <c r="P221" s="46"/>
      <c r="Q221" s="26"/>
    </row>
    <row r="222" spans="1:17" ht="15.75" hidden="1">
      <c r="A222" s="47"/>
      <c r="B222" s="23"/>
      <c r="C222" s="47"/>
      <c r="D222" s="43" t="s">
        <v>10</v>
      </c>
      <c r="E222" s="43"/>
      <c r="F222" s="43"/>
      <c r="G222" s="43"/>
      <c r="H222" s="43"/>
      <c r="I222" s="43"/>
      <c r="J222" s="43"/>
      <c r="K222" s="43" t="s">
        <v>300</v>
      </c>
      <c r="L222" s="56">
        <v>600</v>
      </c>
      <c r="M222" s="51"/>
      <c r="N222" s="51"/>
      <c r="O222" s="20" t="s">
        <v>278</v>
      </c>
      <c r="P222" s="46"/>
      <c r="Q222" s="26"/>
    </row>
    <row r="223" spans="1:17" ht="15.75" hidden="1">
      <c r="A223" s="47"/>
      <c r="B223" s="23"/>
      <c r="C223" s="47"/>
      <c r="D223" s="49"/>
      <c r="E223" s="43" t="s">
        <v>35</v>
      </c>
      <c r="F223" s="43" t="s">
        <v>25</v>
      </c>
      <c r="G223" s="69" t="s">
        <v>263</v>
      </c>
      <c r="H223" s="43">
        <v>244</v>
      </c>
      <c r="I223" s="43" t="s">
        <v>78</v>
      </c>
      <c r="J223" s="43" t="s">
        <v>11</v>
      </c>
      <c r="K223" s="43" t="s">
        <v>126</v>
      </c>
      <c r="L223" s="56">
        <f>1200-657.7</f>
        <v>542.3</v>
      </c>
      <c r="M223" s="55"/>
      <c r="N223" s="55"/>
      <c r="O223" s="20" t="s">
        <v>278</v>
      </c>
      <c r="P223" s="25"/>
      <c r="Q223" s="26"/>
    </row>
    <row r="224" spans="1:17" ht="15.75" hidden="1">
      <c r="A224" s="47"/>
      <c r="B224" s="23"/>
      <c r="C224" s="47"/>
      <c r="D224" s="43" t="s">
        <v>10</v>
      </c>
      <c r="E224" s="43"/>
      <c r="F224" s="43"/>
      <c r="G224" s="43"/>
      <c r="H224" s="43"/>
      <c r="I224" s="43"/>
      <c r="J224" s="43"/>
      <c r="K224" s="43" t="s">
        <v>301</v>
      </c>
      <c r="L224" s="56">
        <v>100</v>
      </c>
      <c r="M224" s="51"/>
      <c r="N224" s="51"/>
      <c r="O224" s="20" t="s">
        <v>278</v>
      </c>
      <c r="P224" s="46"/>
      <c r="Q224" s="26"/>
    </row>
    <row r="225" spans="1:17" ht="15.75" hidden="1">
      <c r="A225" s="47"/>
      <c r="B225" s="23"/>
      <c r="C225" s="47"/>
      <c r="D225" s="69">
        <v>708</v>
      </c>
      <c r="E225" s="49"/>
      <c r="F225" s="49"/>
      <c r="G225" s="49"/>
      <c r="H225" s="49"/>
      <c r="I225" s="49"/>
      <c r="J225" s="49"/>
      <c r="K225" s="49" t="s">
        <v>184</v>
      </c>
      <c r="L225" s="100">
        <f>2500-657.7</f>
        <v>1842.3</v>
      </c>
      <c r="M225" s="55"/>
      <c r="N225" s="55"/>
      <c r="O225" s="20" t="s">
        <v>278</v>
      </c>
      <c r="P225" s="25"/>
      <c r="Q225" s="26"/>
    </row>
    <row r="226" spans="1:17" ht="15.75">
      <c r="A226" s="47"/>
      <c r="B226" s="23" t="s">
        <v>80</v>
      </c>
      <c r="C226" s="47" t="s">
        <v>80</v>
      </c>
      <c r="D226" s="43" t="s">
        <v>10</v>
      </c>
      <c r="E226" s="49" t="s">
        <v>35</v>
      </c>
      <c r="F226" s="49" t="s">
        <v>25</v>
      </c>
      <c r="G226" s="75" t="s">
        <v>264</v>
      </c>
      <c r="H226" s="49"/>
      <c r="I226" s="49"/>
      <c r="J226" s="49"/>
      <c r="K226" s="69" t="s">
        <v>259</v>
      </c>
      <c r="L226" s="100">
        <f>L227+L234</f>
        <v>676.5</v>
      </c>
      <c r="M226" s="51"/>
      <c r="N226" s="51"/>
      <c r="O226" s="20" t="s">
        <v>278</v>
      </c>
      <c r="P226" s="46"/>
      <c r="Q226" s="26"/>
    </row>
    <row r="227" spans="1:17" ht="15.75">
      <c r="A227" s="47"/>
      <c r="B227" s="23" t="s">
        <v>80</v>
      </c>
      <c r="C227" s="47"/>
      <c r="D227" s="43" t="s">
        <v>10</v>
      </c>
      <c r="E227" s="49" t="s">
        <v>35</v>
      </c>
      <c r="F227" s="49" t="s">
        <v>25</v>
      </c>
      <c r="G227" s="75" t="s">
        <v>264</v>
      </c>
      <c r="H227" s="43">
        <v>244</v>
      </c>
      <c r="I227" s="43"/>
      <c r="J227" s="43"/>
      <c r="K227" s="43" t="s">
        <v>72</v>
      </c>
      <c r="L227" s="44">
        <f>L228+L230+L232+120</f>
        <v>670</v>
      </c>
      <c r="M227" s="51"/>
      <c r="N227" s="51"/>
      <c r="O227" s="20" t="s">
        <v>278</v>
      </c>
      <c r="P227" s="46"/>
      <c r="Q227" s="26"/>
    </row>
    <row r="228" spans="1:17" ht="15.75" hidden="1">
      <c r="A228" s="47"/>
      <c r="B228" s="23"/>
      <c r="C228" s="47"/>
      <c r="D228" s="43" t="s">
        <v>10</v>
      </c>
      <c r="E228" s="49" t="s">
        <v>35</v>
      </c>
      <c r="F228" s="49" t="s">
        <v>25</v>
      </c>
      <c r="G228" s="69" t="s">
        <v>264</v>
      </c>
      <c r="H228" s="43">
        <v>244</v>
      </c>
      <c r="I228" s="43">
        <v>223</v>
      </c>
      <c r="J228" s="43" t="s">
        <v>11</v>
      </c>
      <c r="K228" s="43" t="s">
        <v>113</v>
      </c>
      <c r="L228" s="56">
        <f>L229-180</f>
        <v>220</v>
      </c>
      <c r="M228" s="55"/>
      <c r="N228" s="55"/>
      <c r="O228" s="20" t="s">
        <v>278</v>
      </c>
      <c r="P228" s="25"/>
      <c r="Q228" s="26"/>
    </row>
    <row r="229" spans="1:17" ht="15.75" hidden="1">
      <c r="A229" s="47"/>
      <c r="B229" s="23"/>
      <c r="C229" s="47"/>
      <c r="D229" s="69">
        <v>709</v>
      </c>
      <c r="E229" s="49"/>
      <c r="F229" s="49"/>
      <c r="G229" s="75"/>
      <c r="H229" s="43"/>
      <c r="I229" s="43"/>
      <c r="J229" s="43"/>
      <c r="K229" s="43" t="s">
        <v>42</v>
      </c>
      <c r="L229" s="44">
        <v>400</v>
      </c>
      <c r="M229" s="51"/>
      <c r="N229" s="51"/>
      <c r="O229" s="20" t="s">
        <v>278</v>
      </c>
      <c r="P229" s="46"/>
      <c r="Q229" s="26"/>
    </row>
    <row r="230" spans="1:17" ht="15.75" hidden="1">
      <c r="A230" s="47"/>
      <c r="B230" s="23"/>
      <c r="C230" s="47"/>
      <c r="D230" s="43" t="s">
        <v>10</v>
      </c>
      <c r="E230" s="49" t="s">
        <v>35</v>
      </c>
      <c r="F230" s="49" t="s">
        <v>25</v>
      </c>
      <c r="G230" s="75" t="s">
        <v>264</v>
      </c>
      <c r="H230" s="43">
        <v>244</v>
      </c>
      <c r="I230" s="43" t="s">
        <v>82</v>
      </c>
      <c r="J230" s="43" t="s">
        <v>11</v>
      </c>
      <c r="K230" s="43" t="s">
        <v>137</v>
      </c>
      <c r="L230" s="50">
        <f>L231</f>
        <v>300</v>
      </c>
      <c r="M230" s="51"/>
      <c r="N230" s="51"/>
      <c r="O230" s="20" t="s">
        <v>278</v>
      </c>
      <c r="P230" s="46"/>
      <c r="Q230" s="26"/>
    </row>
    <row r="231" spans="1:17" ht="15.75" hidden="1">
      <c r="A231" s="47"/>
      <c r="B231" s="23"/>
      <c r="C231" s="47"/>
      <c r="D231" s="49"/>
      <c r="E231" s="49"/>
      <c r="F231" s="49"/>
      <c r="G231" s="75"/>
      <c r="H231" s="49"/>
      <c r="I231" s="49"/>
      <c r="J231" s="49"/>
      <c r="K231" s="43" t="s">
        <v>41</v>
      </c>
      <c r="L231" s="44">
        <v>300</v>
      </c>
      <c r="M231" s="51"/>
      <c r="N231" s="51"/>
      <c r="O231" s="20" t="s">
        <v>278</v>
      </c>
      <c r="P231" s="46"/>
      <c r="Q231" s="26"/>
    </row>
    <row r="232" spans="1:17" ht="15.75" hidden="1">
      <c r="A232" s="47"/>
      <c r="B232" s="23"/>
      <c r="C232" s="47"/>
      <c r="D232" s="43" t="s">
        <v>10</v>
      </c>
      <c r="E232" s="49" t="s">
        <v>35</v>
      </c>
      <c r="F232" s="49" t="s">
        <v>25</v>
      </c>
      <c r="G232" s="75" t="s">
        <v>264</v>
      </c>
      <c r="H232" s="43">
        <v>244</v>
      </c>
      <c r="I232" s="43">
        <v>226</v>
      </c>
      <c r="J232" s="43" t="s">
        <v>11</v>
      </c>
      <c r="K232" s="43" t="s">
        <v>136</v>
      </c>
      <c r="L232" s="44">
        <f>L233</f>
        <v>30</v>
      </c>
      <c r="M232" s="51"/>
      <c r="N232" s="51"/>
      <c r="O232" s="20" t="s">
        <v>278</v>
      </c>
      <c r="P232" s="46"/>
      <c r="Q232" s="26"/>
    </row>
    <row r="233" spans="1:17" ht="15.75" hidden="1">
      <c r="A233" s="47"/>
      <c r="B233" s="23"/>
      <c r="C233" s="47"/>
      <c r="D233" s="69">
        <v>710</v>
      </c>
      <c r="E233" s="49"/>
      <c r="F233" s="49"/>
      <c r="G233" s="75"/>
      <c r="H233" s="43"/>
      <c r="I233" s="43"/>
      <c r="J233" s="43"/>
      <c r="K233" s="43" t="s">
        <v>30</v>
      </c>
      <c r="L233" s="44">
        <v>30</v>
      </c>
      <c r="M233" s="51"/>
      <c r="N233" s="51"/>
      <c r="O233" s="20" t="s">
        <v>278</v>
      </c>
      <c r="P233" s="46"/>
      <c r="Q233" s="26"/>
    </row>
    <row r="234" spans="1:17" ht="15.75" hidden="1">
      <c r="A234" s="47"/>
      <c r="B234" s="23"/>
      <c r="C234" s="47"/>
      <c r="D234" s="43" t="s">
        <v>10</v>
      </c>
      <c r="E234" s="49" t="s">
        <v>35</v>
      </c>
      <c r="F234" s="49" t="s">
        <v>25</v>
      </c>
      <c r="G234" s="69" t="s">
        <v>264</v>
      </c>
      <c r="H234" s="43"/>
      <c r="I234" s="43"/>
      <c r="J234" s="43"/>
      <c r="K234" s="138" t="s">
        <v>357</v>
      </c>
      <c r="L234" s="100">
        <f>L235</f>
        <v>6.5</v>
      </c>
      <c r="M234" s="55"/>
      <c r="N234" s="55"/>
      <c r="O234" s="55"/>
      <c r="P234" s="25"/>
      <c r="Q234" s="26"/>
    </row>
    <row r="235" spans="1:17" ht="15.75">
      <c r="A235" s="47"/>
      <c r="B235" s="23"/>
      <c r="C235" s="47"/>
      <c r="D235" s="293"/>
      <c r="E235" s="293" t="s">
        <v>35</v>
      </c>
      <c r="F235" s="293" t="s">
        <v>25</v>
      </c>
      <c r="G235" s="294" t="s">
        <v>264</v>
      </c>
      <c r="H235" s="295" t="s">
        <v>332</v>
      </c>
      <c r="I235" s="293" t="s">
        <v>84</v>
      </c>
      <c r="J235" s="293"/>
      <c r="K235" s="295" t="s">
        <v>357</v>
      </c>
      <c r="L235" s="296">
        <v>6.5</v>
      </c>
      <c r="M235" s="51"/>
      <c r="N235" s="51"/>
      <c r="O235" s="55"/>
      <c r="P235" s="46"/>
      <c r="Q235" s="26"/>
    </row>
    <row r="236" spans="1:17" ht="15.75">
      <c r="A236" s="47"/>
      <c r="B236" s="23" t="s">
        <v>80</v>
      </c>
      <c r="C236" s="47" t="s">
        <v>80</v>
      </c>
      <c r="D236" s="43" t="s">
        <v>10</v>
      </c>
      <c r="E236" s="49" t="s">
        <v>35</v>
      </c>
      <c r="F236" s="49" t="s">
        <v>25</v>
      </c>
      <c r="G236" s="75" t="s">
        <v>265</v>
      </c>
      <c r="H236" s="49"/>
      <c r="I236" s="49"/>
      <c r="J236" s="49"/>
      <c r="K236" s="75" t="s">
        <v>260</v>
      </c>
      <c r="L236" s="50">
        <f>L237</f>
        <v>50</v>
      </c>
      <c r="M236" s="51"/>
      <c r="N236" s="51"/>
      <c r="O236" s="20" t="s">
        <v>278</v>
      </c>
      <c r="P236" s="46"/>
      <c r="Q236" s="26"/>
    </row>
    <row r="237" spans="1:17" ht="15.75" hidden="1">
      <c r="A237" s="47"/>
      <c r="B237" s="23" t="s">
        <v>80</v>
      </c>
      <c r="C237" s="47"/>
      <c r="D237" s="69">
        <v>705</v>
      </c>
      <c r="E237" s="49" t="s">
        <v>35</v>
      </c>
      <c r="F237" s="49" t="s">
        <v>25</v>
      </c>
      <c r="G237" s="75" t="s">
        <v>265</v>
      </c>
      <c r="H237" s="43"/>
      <c r="I237" s="43"/>
      <c r="J237" s="43"/>
      <c r="K237" s="43" t="s">
        <v>260</v>
      </c>
      <c r="L237" s="44">
        <f>L239</f>
        <v>50</v>
      </c>
      <c r="M237" s="51"/>
      <c r="N237" s="51"/>
      <c r="O237" s="20" t="s">
        <v>278</v>
      </c>
      <c r="P237" s="46"/>
      <c r="Q237" s="26"/>
    </row>
    <row r="238" spans="1:17" ht="15.75" hidden="1">
      <c r="A238" s="47"/>
      <c r="B238" s="23"/>
      <c r="C238" s="47"/>
      <c r="D238" s="43" t="s">
        <v>10</v>
      </c>
      <c r="E238" s="49" t="s">
        <v>35</v>
      </c>
      <c r="F238" s="49" t="s">
        <v>25</v>
      </c>
      <c r="G238" s="75" t="s">
        <v>265</v>
      </c>
      <c r="H238" s="43" t="s">
        <v>89</v>
      </c>
      <c r="I238" s="43" t="s">
        <v>82</v>
      </c>
      <c r="J238" s="43" t="s">
        <v>11</v>
      </c>
      <c r="K238" s="43" t="s">
        <v>148</v>
      </c>
      <c r="L238" s="44">
        <v>50</v>
      </c>
      <c r="M238" s="51"/>
      <c r="N238" s="51"/>
      <c r="O238" s="20" t="s">
        <v>278</v>
      </c>
      <c r="P238" s="46"/>
      <c r="Q238" s="26"/>
    </row>
    <row r="239" spans="1:17" ht="15.75">
      <c r="A239" s="139"/>
      <c r="B239" s="23"/>
      <c r="C239" s="139"/>
      <c r="D239" s="69">
        <v>705</v>
      </c>
      <c r="E239" s="49" t="s">
        <v>35</v>
      </c>
      <c r="F239" s="49" t="s">
        <v>25</v>
      </c>
      <c r="G239" s="75" t="s">
        <v>265</v>
      </c>
      <c r="H239" s="43" t="s">
        <v>89</v>
      </c>
      <c r="I239" s="43"/>
      <c r="J239" s="43"/>
      <c r="K239" s="43" t="s">
        <v>72</v>
      </c>
      <c r="L239" s="44">
        <v>50</v>
      </c>
      <c r="M239" s="130"/>
      <c r="N239" s="130"/>
      <c r="O239" s="131"/>
      <c r="P239" s="132"/>
      <c r="Q239" s="26"/>
    </row>
    <row r="240" spans="1:17" ht="15.75">
      <c r="A240" s="47"/>
      <c r="B240" s="23" t="s">
        <v>80</v>
      </c>
      <c r="C240" s="47" t="s">
        <v>80</v>
      </c>
      <c r="D240" s="49" t="s">
        <v>10</v>
      </c>
      <c r="E240" s="49" t="s">
        <v>35</v>
      </c>
      <c r="F240" s="49" t="s">
        <v>25</v>
      </c>
      <c r="G240" s="75" t="s">
        <v>266</v>
      </c>
      <c r="H240" s="49"/>
      <c r="I240" s="49"/>
      <c r="J240" s="49"/>
      <c r="K240" s="75" t="s">
        <v>261</v>
      </c>
      <c r="L240" s="50">
        <f>L241</f>
        <v>1067</v>
      </c>
      <c r="M240" s="51"/>
      <c r="N240" s="51"/>
      <c r="O240" s="20" t="s">
        <v>278</v>
      </c>
      <c r="P240" s="46"/>
      <c r="Q240" s="26"/>
    </row>
    <row r="241" spans="1:17" ht="15.75">
      <c r="A241" s="47"/>
      <c r="B241" s="23" t="s">
        <v>80</v>
      </c>
      <c r="C241" s="47"/>
      <c r="D241" s="43" t="s">
        <v>10</v>
      </c>
      <c r="E241" s="49" t="s">
        <v>35</v>
      </c>
      <c r="F241" s="49" t="s">
        <v>25</v>
      </c>
      <c r="G241" s="75" t="s">
        <v>266</v>
      </c>
      <c r="H241" s="49" t="s">
        <v>89</v>
      </c>
      <c r="I241" s="49"/>
      <c r="J241" s="49"/>
      <c r="K241" s="43" t="s">
        <v>72</v>
      </c>
      <c r="L241" s="50">
        <f>L242+L246+L250</f>
        <v>1067</v>
      </c>
      <c r="M241" s="51"/>
      <c r="N241" s="51"/>
      <c r="O241" s="20" t="s">
        <v>278</v>
      </c>
      <c r="P241" s="46"/>
      <c r="Q241" s="26"/>
    </row>
    <row r="242" spans="1:17" ht="15.75" hidden="1">
      <c r="A242" s="47"/>
      <c r="B242" s="23"/>
      <c r="C242" s="47"/>
      <c r="D242" s="43" t="s">
        <v>10</v>
      </c>
      <c r="E242" s="49" t="s">
        <v>35</v>
      </c>
      <c r="F242" s="49" t="s">
        <v>25</v>
      </c>
      <c r="G242" s="75" t="s">
        <v>266</v>
      </c>
      <c r="H242" s="43">
        <v>244</v>
      </c>
      <c r="I242" s="43">
        <v>226</v>
      </c>
      <c r="J242" s="43" t="s">
        <v>11</v>
      </c>
      <c r="K242" s="43" t="s">
        <v>136</v>
      </c>
      <c r="L242" s="50">
        <f>L243+L244+L245</f>
        <v>650</v>
      </c>
      <c r="M242" s="51"/>
      <c r="N242" s="51"/>
      <c r="O242" s="20" t="s">
        <v>278</v>
      </c>
      <c r="P242" s="46"/>
      <c r="Q242" s="26"/>
    </row>
    <row r="243" spans="1:17" ht="15.75" hidden="1">
      <c r="A243" s="47"/>
      <c r="B243" s="23"/>
      <c r="C243" s="47"/>
      <c r="D243" s="49"/>
      <c r="E243" s="49"/>
      <c r="F243" s="49"/>
      <c r="G243" s="75"/>
      <c r="H243" s="49"/>
      <c r="I243" s="49"/>
      <c r="J243" s="49"/>
      <c r="K243" s="43" t="s">
        <v>146</v>
      </c>
      <c r="L243" s="44">
        <v>300</v>
      </c>
      <c r="M243" s="51"/>
      <c r="N243" s="51"/>
      <c r="O243" s="20" t="s">
        <v>278</v>
      </c>
      <c r="P243" s="46"/>
      <c r="Q243" s="26"/>
    </row>
    <row r="244" spans="1:17" ht="15.75" hidden="1">
      <c r="A244" s="47"/>
      <c r="B244" s="23"/>
      <c r="C244" s="47"/>
      <c r="D244" s="49"/>
      <c r="E244" s="49"/>
      <c r="F244" s="49"/>
      <c r="G244" s="75"/>
      <c r="H244" s="49"/>
      <c r="I244" s="49"/>
      <c r="J244" s="49"/>
      <c r="K244" s="43" t="s">
        <v>149</v>
      </c>
      <c r="L244" s="44">
        <v>50</v>
      </c>
      <c r="M244" s="51"/>
      <c r="N244" s="51"/>
      <c r="O244" s="20" t="s">
        <v>278</v>
      </c>
      <c r="P244" s="46"/>
      <c r="Q244" s="26"/>
    </row>
    <row r="245" spans="1:17" ht="15.75" hidden="1">
      <c r="A245" s="47"/>
      <c r="B245" s="23"/>
      <c r="C245" s="47"/>
      <c r="D245" s="49"/>
      <c r="E245" s="49"/>
      <c r="F245" s="49"/>
      <c r="G245" s="75"/>
      <c r="H245" s="49"/>
      <c r="I245" s="49"/>
      <c r="J245" s="49"/>
      <c r="K245" s="43" t="s">
        <v>302</v>
      </c>
      <c r="L245" s="44">
        <v>300</v>
      </c>
      <c r="M245" s="51"/>
      <c r="N245" s="51"/>
      <c r="O245" s="20" t="s">
        <v>278</v>
      </c>
      <c r="P245" s="46"/>
      <c r="Q245" s="26"/>
    </row>
    <row r="246" spans="1:17" ht="15.75" hidden="1">
      <c r="A246" s="47"/>
      <c r="B246" s="23"/>
      <c r="C246" s="47"/>
      <c r="D246" s="43" t="s">
        <v>10</v>
      </c>
      <c r="E246" s="49" t="s">
        <v>35</v>
      </c>
      <c r="F246" s="49" t="s">
        <v>25</v>
      </c>
      <c r="G246" s="75" t="s">
        <v>266</v>
      </c>
      <c r="H246" s="43">
        <v>244</v>
      </c>
      <c r="I246" s="43" t="s">
        <v>82</v>
      </c>
      <c r="J246" s="43" t="s">
        <v>11</v>
      </c>
      <c r="K246" s="43" t="s">
        <v>147</v>
      </c>
      <c r="L246" s="44">
        <f>L247+L248+L249</f>
        <v>400</v>
      </c>
      <c r="M246" s="51"/>
      <c r="N246" s="51"/>
      <c r="O246" s="20" t="s">
        <v>278</v>
      </c>
      <c r="P246" s="46"/>
      <c r="Q246" s="26"/>
    </row>
    <row r="247" spans="1:17" ht="15.75" hidden="1">
      <c r="A247" s="47"/>
      <c r="B247" s="23"/>
      <c r="C247" s="47"/>
      <c r="D247" s="49"/>
      <c r="E247" s="49"/>
      <c r="F247" s="49"/>
      <c r="G247" s="75"/>
      <c r="H247" s="43"/>
      <c r="I247" s="43"/>
      <c r="J247" s="43"/>
      <c r="K247" s="43" t="s">
        <v>303</v>
      </c>
      <c r="L247" s="44">
        <v>300</v>
      </c>
      <c r="M247" s="51"/>
      <c r="N247" s="51"/>
      <c r="O247" s="20" t="s">
        <v>278</v>
      </c>
      <c r="P247" s="46"/>
      <c r="Q247" s="26"/>
    </row>
    <row r="248" spans="1:17" ht="15.75" hidden="1">
      <c r="A248" s="47"/>
      <c r="B248" s="23"/>
      <c r="C248" s="47"/>
      <c r="D248" s="49"/>
      <c r="E248" s="49"/>
      <c r="F248" s="49"/>
      <c r="G248" s="75"/>
      <c r="H248" s="43"/>
      <c r="I248" s="43"/>
      <c r="J248" s="43"/>
      <c r="K248" s="43" t="s">
        <v>150</v>
      </c>
      <c r="L248" s="44">
        <v>100</v>
      </c>
      <c r="M248" s="51"/>
      <c r="N248" s="51"/>
      <c r="O248" s="20" t="s">
        <v>278</v>
      </c>
      <c r="P248" s="46"/>
      <c r="Q248" s="26"/>
    </row>
    <row r="249" spans="1:17" ht="15.75" hidden="1">
      <c r="A249" s="47"/>
      <c r="B249" s="23"/>
      <c r="C249" s="47"/>
      <c r="D249" s="49"/>
      <c r="E249" s="49"/>
      <c r="F249" s="49"/>
      <c r="G249" s="75"/>
      <c r="H249" s="49"/>
      <c r="I249" s="49"/>
      <c r="J249" s="49"/>
      <c r="K249" s="49"/>
      <c r="L249" s="50">
        <v>0</v>
      </c>
      <c r="M249" s="51"/>
      <c r="N249" s="51"/>
      <c r="O249" s="20" t="s">
        <v>278</v>
      </c>
      <c r="P249" s="46"/>
      <c r="Q249" s="26"/>
    </row>
    <row r="250" spans="1:17" ht="15.75" hidden="1">
      <c r="A250" s="47"/>
      <c r="B250" s="23"/>
      <c r="C250" s="47"/>
      <c r="D250" s="43" t="s">
        <v>10</v>
      </c>
      <c r="E250" s="49" t="s">
        <v>35</v>
      </c>
      <c r="F250" s="49" t="s">
        <v>25</v>
      </c>
      <c r="G250" s="75" t="s">
        <v>266</v>
      </c>
      <c r="H250" s="43">
        <v>244</v>
      </c>
      <c r="I250" s="43" t="s">
        <v>90</v>
      </c>
      <c r="J250" s="43" t="s">
        <v>11</v>
      </c>
      <c r="K250" s="43" t="s">
        <v>128</v>
      </c>
      <c r="L250" s="44">
        <f>L251</f>
        <v>17</v>
      </c>
      <c r="M250" s="51"/>
      <c r="N250" s="51"/>
      <c r="O250" s="20" t="s">
        <v>278</v>
      </c>
      <c r="P250" s="46"/>
      <c r="Q250" s="26"/>
    </row>
    <row r="251" spans="1:17" ht="15.75" hidden="1">
      <c r="A251" s="47"/>
      <c r="B251" s="23"/>
      <c r="C251" s="47"/>
      <c r="D251" s="49"/>
      <c r="E251" s="49"/>
      <c r="F251" s="49"/>
      <c r="G251" s="75"/>
      <c r="H251" s="43"/>
      <c r="I251" s="43"/>
      <c r="J251" s="43"/>
      <c r="K251" s="43" t="s">
        <v>151</v>
      </c>
      <c r="L251" s="44">
        <v>17</v>
      </c>
      <c r="M251" s="51"/>
      <c r="N251" s="51"/>
      <c r="O251" s="20" t="s">
        <v>278</v>
      </c>
      <c r="P251" s="46"/>
      <c r="Q251" s="26"/>
    </row>
    <row r="252" spans="1:17" ht="15.75">
      <c r="A252" s="47"/>
      <c r="B252" s="23" t="s">
        <v>80</v>
      </c>
      <c r="C252" s="47" t="s">
        <v>80</v>
      </c>
      <c r="D252" s="43" t="s">
        <v>10</v>
      </c>
      <c r="E252" s="49" t="s">
        <v>35</v>
      </c>
      <c r="F252" s="49" t="s">
        <v>25</v>
      </c>
      <c r="G252" s="75" t="s">
        <v>267</v>
      </c>
      <c r="H252" s="49"/>
      <c r="I252" s="49"/>
      <c r="J252" s="49"/>
      <c r="K252" s="75" t="s">
        <v>262</v>
      </c>
      <c r="L252" s="50">
        <f>L253</f>
        <v>730</v>
      </c>
      <c r="M252" s="51"/>
      <c r="N252" s="51"/>
      <c r="O252" s="20" t="s">
        <v>278</v>
      </c>
      <c r="P252" s="46"/>
      <c r="Q252" s="26"/>
    </row>
    <row r="253" spans="1:17" ht="15.75">
      <c r="A253" s="47"/>
      <c r="B253" s="23" t="s">
        <v>80</v>
      </c>
      <c r="C253" s="47"/>
      <c r="D253" s="43" t="s">
        <v>10</v>
      </c>
      <c r="E253" s="49" t="s">
        <v>35</v>
      </c>
      <c r="F253" s="49" t="s">
        <v>25</v>
      </c>
      <c r="G253" s="75" t="s">
        <v>267</v>
      </c>
      <c r="H253" s="49" t="s">
        <v>89</v>
      </c>
      <c r="I253" s="49"/>
      <c r="J253" s="49"/>
      <c r="K253" s="43" t="s">
        <v>72</v>
      </c>
      <c r="L253" s="50">
        <f>L254+L257</f>
        <v>730</v>
      </c>
      <c r="M253" s="51"/>
      <c r="N253" s="51"/>
      <c r="O253" s="20" t="s">
        <v>278</v>
      </c>
      <c r="P253" s="46"/>
      <c r="Q253" s="26"/>
    </row>
    <row r="254" spans="1:17" ht="15.75" hidden="1">
      <c r="A254" s="47"/>
      <c r="B254" s="23"/>
      <c r="C254" s="47"/>
      <c r="D254" s="43" t="s">
        <v>10</v>
      </c>
      <c r="E254" s="49" t="s">
        <v>35</v>
      </c>
      <c r="F254" s="49" t="s">
        <v>25</v>
      </c>
      <c r="G254" s="75" t="s">
        <v>267</v>
      </c>
      <c r="H254" s="43">
        <v>244</v>
      </c>
      <c r="I254" s="43" t="s">
        <v>78</v>
      </c>
      <c r="J254" s="43" t="s">
        <v>11</v>
      </c>
      <c r="K254" s="43" t="s">
        <v>126</v>
      </c>
      <c r="L254" s="44">
        <f>L255+L256</f>
        <v>700</v>
      </c>
      <c r="M254" s="51"/>
      <c r="N254" s="51"/>
      <c r="O254" s="20" t="s">
        <v>278</v>
      </c>
      <c r="P254" s="46"/>
      <c r="Q254" s="26"/>
    </row>
    <row r="255" spans="1:17" ht="15.75" hidden="1">
      <c r="A255" s="47"/>
      <c r="B255" s="23"/>
      <c r="C255" s="47"/>
      <c r="D255" s="49"/>
      <c r="E255" s="49"/>
      <c r="F255" s="49"/>
      <c r="G255" s="75"/>
      <c r="H255" s="43"/>
      <c r="I255" s="43"/>
      <c r="J255" s="43"/>
      <c r="K255" s="43" t="s">
        <v>304</v>
      </c>
      <c r="L255" s="56">
        <v>200</v>
      </c>
      <c r="M255" s="51"/>
      <c r="N255" s="51"/>
      <c r="O255" s="20" t="s">
        <v>278</v>
      </c>
      <c r="P255" s="46"/>
      <c r="Q255" s="26"/>
    </row>
    <row r="256" spans="1:17" ht="15.75" hidden="1">
      <c r="A256" s="47"/>
      <c r="B256" s="23"/>
      <c r="C256" s="47"/>
      <c r="D256" s="49"/>
      <c r="E256" s="49"/>
      <c r="F256" s="49"/>
      <c r="G256" s="75"/>
      <c r="H256" s="49"/>
      <c r="I256" s="49"/>
      <c r="J256" s="49"/>
      <c r="K256" s="43" t="s">
        <v>309</v>
      </c>
      <c r="L256" s="44">
        <v>500</v>
      </c>
      <c r="M256" s="51"/>
      <c r="N256" s="51"/>
      <c r="O256" s="20" t="s">
        <v>278</v>
      </c>
      <c r="P256" s="46"/>
      <c r="Q256" s="26"/>
    </row>
    <row r="257" spans="1:17" ht="15.75" hidden="1">
      <c r="A257" s="47"/>
      <c r="B257" s="23"/>
      <c r="C257" s="47"/>
      <c r="D257" s="43" t="s">
        <v>10</v>
      </c>
      <c r="E257" s="49" t="s">
        <v>35</v>
      </c>
      <c r="F257" s="49" t="s">
        <v>25</v>
      </c>
      <c r="G257" s="75" t="s">
        <v>267</v>
      </c>
      <c r="H257" s="43">
        <v>244</v>
      </c>
      <c r="I257" s="43">
        <v>340</v>
      </c>
      <c r="J257" s="43" t="s">
        <v>11</v>
      </c>
      <c r="K257" s="48" t="s">
        <v>128</v>
      </c>
      <c r="L257" s="44">
        <f>L258</f>
        <v>30</v>
      </c>
      <c r="M257" s="51"/>
      <c r="N257" s="51"/>
      <c r="O257" s="20" t="s">
        <v>278</v>
      </c>
      <c r="P257" s="46"/>
      <c r="Q257" s="26"/>
    </row>
    <row r="258" spans="1:17" ht="15.75" hidden="1">
      <c r="A258" s="47"/>
      <c r="B258" s="23"/>
      <c r="C258" s="47"/>
      <c r="D258" s="49"/>
      <c r="E258" s="49"/>
      <c r="F258" s="49"/>
      <c r="G258" s="75"/>
      <c r="H258" s="49"/>
      <c r="I258" s="43"/>
      <c r="J258" s="43"/>
      <c r="K258" s="43" t="s">
        <v>40</v>
      </c>
      <c r="L258" s="44">
        <v>30</v>
      </c>
      <c r="M258" s="51"/>
      <c r="N258" s="51"/>
      <c r="O258" s="20" t="s">
        <v>278</v>
      </c>
      <c r="P258" s="46"/>
      <c r="Q258" s="26"/>
    </row>
    <row r="259" spans="1:17" ht="30">
      <c r="A259" s="47"/>
      <c r="B259" s="23"/>
      <c r="C259" s="47"/>
      <c r="D259" s="49" t="s">
        <v>10</v>
      </c>
      <c r="E259" s="49" t="s">
        <v>35</v>
      </c>
      <c r="F259" s="49" t="s">
        <v>25</v>
      </c>
      <c r="G259" s="259" t="s">
        <v>475</v>
      </c>
      <c r="H259" s="259"/>
      <c r="I259" s="259"/>
      <c r="J259" s="259"/>
      <c r="K259" s="298" t="s">
        <v>465</v>
      </c>
      <c r="L259" s="50">
        <f>L260+L264</f>
        <v>1412</v>
      </c>
      <c r="M259" s="51"/>
      <c r="N259" s="51"/>
      <c r="O259" s="55"/>
      <c r="P259" s="46"/>
      <c r="Q259" s="26"/>
    </row>
    <row r="260" spans="1:17" ht="45" hidden="1">
      <c r="A260" s="47"/>
      <c r="B260" s="23"/>
      <c r="C260" s="47"/>
      <c r="D260" s="262" t="s">
        <v>10</v>
      </c>
      <c r="E260" s="263" t="s">
        <v>35</v>
      </c>
      <c r="F260" s="263" t="s">
        <v>25</v>
      </c>
      <c r="G260" s="263" t="s">
        <v>250</v>
      </c>
      <c r="H260" s="263" t="s">
        <v>283</v>
      </c>
      <c r="I260" s="263"/>
      <c r="J260" s="263"/>
      <c r="K260" s="262" t="s">
        <v>464</v>
      </c>
      <c r="L260" s="264">
        <v>0</v>
      </c>
      <c r="M260" s="55"/>
      <c r="N260" s="55"/>
      <c r="O260" s="55"/>
      <c r="P260" s="25"/>
      <c r="Q260" s="26"/>
    </row>
    <row r="261" spans="1:17" ht="15.75" hidden="1">
      <c r="A261" s="47"/>
      <c r="B261" s="23"/>
      <c r="C261" s="47"/>
      <c r="D261" s="43" t="s">
        <v>10</v>
      </c>
      <c r="E261" s="49" t="s">
        <v>35</v>
      </c>
      <c r="F261" s="49" t="s">
        <v>25</v>
      </c>
      <c r="G261" s="111" t="s">
        <v>250</v>
      </c>
      <c r="H261" s="49" t="s">
        <v>89</v>
      </c>
      <c r="I261" s="49" t="s">
        <v>79</v>
      </c>
      <c r="J261" s="49" t="s">
        <v>11</v>
      </c>
      <c r="K261" s="49" t="s">
        <v>136</v>
      </c>
      <c r="L261" s="50">
        <f>L262</f>
        <v>1000</v>
      </c>
      <c r="M261" s="51"/>
      <c r="N261" s="51"/>
      <c r="O261" s="55"/>
      <c r="P261" s="46"/>
      <c r="Q261" s="26"/>
    </row>
    <row r="262" spans="1:17" ht="15.75" hidden="1">
      <c r="A262" s="47"/>
      <c r="B262" s="23"/>
      <c r="C262" s="47"/>
      <c r="D262" s="49"/>
      <c r="E262" s="49"/>
      <c r="F262" s="49"/>
      <c r="G262" s="49"/>
      <c r="H262" s="49"/>
      <c r="I262" s="49"/>
      <c r="J262" s="49"/>
      <c r="K262" s="49" t="s">
        <v>308</v>
      </c>
      <c r="L262" s="50">
        <v>1000</v>
      </c>
      <c r="M262" s="51"/>
      <c r="N262" s="51"/>
      <c r="O262" s="55"/>
      <c r="P262" s="46"/>
      <c r="Q262" s="26"/>
    </row>
    <row r="263" spans="1:17" ht="3.75" customHeight="1" hidden="1">
      <c r="A263" s="140"/>
      <c r="B263" s="141"/>
      <c r="C263" s="140"/>
      <c r="D263" s="49"/>
      <c r="E263" s="49"/>
      <c r="F263" s="49"/>
      <c r="G263" s="75"/>
      <c r="H263" s="49"/>
      <c r="I263" s="49"/>
      <c r="J263" s="49"/>
      <c r="K263" s="49"/>
      <c r="L263" s="50"/>
      <c r="M263" s="142"/>
      <c r="N263" s="143"/>
      <c r="O263" s="144"/>
      <c r="P263" s="145"/>
      <c r="Q263" s="77"/>
    </row>
    <row r="264" spans="1:17" ht="47.25" customHeight="1">
      <c r="A264" s="246"/>
      <c r="B264" s="141"/>
      <c r="C264" s="246"/>
      <c r="D264" s="43" t="s">
        <v>10</v>
      </c>
      <c r="E264" s="49" t="s">
        <v>35</v>
      </c>
      <c r="F264" s="49" t="s">
        <v>25</v>
      </c>
      <c r="G264" s="293" t="s">
        <v>475</v>
      </c>
      <c r="H264" s="293" t="s">
        <v>89</v>
      </c>
      <c r="I264" s="259"/>
      <c r="J264" s="259"/>
      <c r="K264" s="43" t="s">
        <v>72</v>
      </c>
      <c r="L264" s="6">
        <v>1412</v>
      </c>
      <c r="M264" s="247"/>
      <c r="N264" s="248"/>
      <c r="O264" s="249"/>
      <c r="P264" s="250"/>
      <c r="Q264" s="77"/>
    </row>
    <row r="265" spans="1:17" ht="47.25">
      <c r="A265" s="146"/>
      <c r="B265" s="141"/>
      <c r="C265" s="146"/>
      <c r="D265" s="251" t="s">
        <v>10</v>
      </c>
      <c r="E265" s="251" t="s">
        <v>35</v>
      </c>
      <c r="F265" s="251" t="s">
        <v>25</v>
      </c>
      <c r="G265" s="252" t="s">
        <v>476</v>
      </c>
      <c r="H265" s="251"/>
      <c r="I265" s="251"/>
      <c r="J265" s="251"/>
      <c r="K265" s="297" t="s">
        <v>466</v>
      </c>
      <c r="L265" s="253">
        <f>L266</f>
        <v>20</v>
      </c>
      <c r="M265" s="148"/>
      <c r="N265" s="149"/>
      <c r="O265" s="150"/>
      <c r="P265" s="151"/>
      <c r="Q265" s="77"/>
    </row>
    <row r="266" spans="1:17" ht="15.75">
      <c r="A266" s="146"/>
      <c r="B266" s="141"/>
      <c r="C266" s="146"/>
      <c r="D266" s="124" t="s">
        <v>10</v>
      </c>
      <c r="E266" s="124" t="s">
        <v>35</v>
      </c>
      <c r="F266" s="124" t="s">
        <v>25</v>
      </c>
      <c r="G266" s="305" t="s">
        <v>476</v>
      </c>
      <c r="H266" s="254" t="s">
        <v>89</v>
      </c>
      <c r="I266" s="254"/>
      <c r="J266" s="254"/>
      <c r="K266" s="255" t="s">
        <v>72</v>
      </c>
      <c r="L266" s="260">
        <f>20</f>
        <v>20</v>
      </c>
      <c r="M266" s="148"/>
      <c r="N266" s="149"/>
      <c r="O266" s="150"/>
      <c r="P266" s="151"/>
      <c r="Q266" s="77"/>
    </row>
    <row r="267" spans="1:17" ht="31.5">
      <c r="A267" s="146"/>
      <c r="B267" s="141"/>
      <c r="C267" s="146"/>
      <c r="D267" s="124" t="s">
        <v>10</v>
      </c>
      <c r="E267" s="124" t="s">
        <v>35</v>
      </c>
      <c r="F267" s="124" t="s">
        <v>25</v>
      </c>
      <c r="G267" s="147" t="s">
        <v>477</v>
      </c>
      <c r="H267" s="124"/>
      <c r="I267" s="124"/>
      <c r="J267" s="124"/>
      <c r="K267" s="297" t="s">
        <v>467</v>
      </c>
      <c r="L267" s="125">
        <v>700</v>
      </c>
      <c r="M267" s="148"/>
      <c r="N267" s="149"/>
      <c r="O267" s="150"/>
      <c r="P267" s="151"/>
      <c r="Q267" s="77"/>
    </row>
    <row r="268" spans="1:17" ht="15.75">
      <c r="A268" s="146"/>
      <c r="B268" s="141"/>
      <c r="C268" s="146"/>
      <c r="D268" s="124" t="s">
        <v>10</v>
      </c>
      <c r="E268" s="124" t="s">
        <v>35</v>
      </c>
      <c r="F268" s="124" t="s">
        <v>25</v>
      </c>
      <c r="G268" s="306" t="s">
        <v>477</v>
      </c>
      <c r="H268" s="254" t="s">
        <v>89</v>
      </c>
      <c r="I268" s="254"/>
      <c r="J268" s="254"/>
      <c r="K268" s="255" t="s">
        <v>72</v>
      </c>
      <c r="L268" s="261">
        <v>700</v>
      </c>
      <c r="M268" s="150"/>
      <c r="N268" s="152"/>
      <c r="O268" s="150"/>
      <c r="P268" s="153"/>
      <c r="Q268" s="77"/>
    </row>
    <row r="269" spans="1:204" s="37" customFormat="1" ht="15" customHeight="1">
      <c r="A269" s="154">
        <v>1</v>
      </c>
      <c r="B269" s="155">
        <v>1</v>
      </c>
      <c r="C269" s="154" t="s">
        <v>14</v>
      </c>
      <c r="D269" s="72" t="s">
        <v>10</v>
      </c>
      <c r="E269" s="72" t="s">
        <v>43</v>
      </c>
      <c r="F269" s="72"/>
      <c r="G269" s="72"/>
      <c r="H269" s="72"/>
      <c r="I269" s="72"/>
      <c r="J269" s="72"/>
      <c r="K269" s="72" t="s">
        <v>272</v>
      </c>
      <c r="L269" s="156">
        <f>L270</f>
        <v>18</v>
      </c>
      <c r="M269" s="157"/>
      <c r="N269" s="158"/>
      <c r="O269" s="159" t="s">
        <v>278</v>
      </c>
      <c r="P269" s="160"/>
      <c r="Q269" s="161"/>
      <c r="R269" s="35"/>
      <c r="S269" s="35"/>
      <c r="T269" s="35"/>
      <c r="U269" s="35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</row>
    <row r="270" spans="1:204" s="37" customFormat="1" ht="25.5" customHeight="1">
      <c r="A270" s="162">
        <v>1</v>
      </c>
      <c r="B270" s="163">
        <v>1</v>
      </c>
      <c r="C270" s="162"/>
      <c r="D270" s="38" t="s">
        <v>10</v>
      </c>
      <c r="E270" s="64" t="s">
        <v>43</v>
      </c>
      <c r="F270" s="64" t="s">
        <v>35</v>
      </c>
      <c r="G270" s="64" t="s">
        <v>14</v>
      </c>
      <c r="H270" s="64" t="s">
        <v>14</v>
      </c>
      <c r="I270" s="64"/>
      <c r="J270" s="64"/>
      <c r="K270" s="64" t="s">
        <v>44</v>
      </c>
      <c r="L270" s="164">
        <f>L271</f>
        <v>18</v>
      </c>
      <c r="M270" s="165" t="str">
        <f>M273</f>
        <v> </v>
      </c>
      <c r="N270" s="165"/>
      <c r="O270" s="159" t="s">
        <v>278</v>
      </c>
      <c r="P270" s="166"/>
      <c r="Q270" s="161"/>
      <c r="R270" s="35"/>
      <c r="S270" s="35"/>
      <c r="T270" s="35"/>
      <c r="U270" s="35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</row>
    <row r="271" spans="1:17" ht="33.75" customHeight="1">
      <c r="A271" s="162"/>
      <c r="B271" s="163">
        <v>1</v>
      </c>
      <c r="C271" s="162" t="s">
        <v>14</v>
      </c>
      <c r="D271" s="43" t="s">
        <v>10</v>
      </c>
      <c r="E271" s="42" t="s">
        <v>43</v>
      </c>
      <c r="F271" s="42" t="s">
        <v>35</v>
      </c>
      <c r="G271" s="112" t="s">
        <v>232</v>
      </c>
      <c r="H271" s="42"/>
      <c r="I271" s="42"/>
      <c r="J271" s="42"/>
      <c r="K271" s="167" t="s">
        <v>233</v>
      </c>
      <c r="L271" s="73">
        <f>L272</f>
        <v>18</v>
      </c>
      <c r="M271" s="168"/>
      <c r="N271" s="169"/>
      <c r="O271" s="159" t="s">
        <v>278</v>
      </c>
      <c r="P271" s="170"/>
      <c r="Q271" s="171"/>
    </row>
    <row r="272" spans="1:17" ht="18.75" customHeight="1">
      <c r="A272" s="162"/>
      <c r="B272" s="163">
        <v>1</v>
      </c>
      <c r="C272" s="162"/>
      <c r="D272" s="43" t="s">
        <v>10</v>
      </c>
      <c r="E272" s="42" t="s">
        <v>43</v>
      </c>
      <c r="F272" s="42" t="s">
        <v>35</v>
      </c>
      <c r="G272" s="112" t="s">
        <v>232</v>
      </c>
      <c r="H272" s="42">
        <v>244</v>
      </c>
      <c r="I272" s="42"/>
      <c r="J272" s="42"/>
      <c r="K272" s="42" t="s">
        <v>18</v>
      </c>
      <c r="L272" s="73">
        <f>L273</f>
        <v>18</v>
      </c>
      <c r="M272" s="168"/>
      <c r="N272" s="169"/>
      <c r="O272" s="159" t="s">
        <v>278</v>
      </c>
      <c r="P272" s="170"/>
      <c r="Q272" s="171"/>
    </row>
    <row r="273" spans="1:17" ht="15" customHeight="1" hidden="1">
      <c r="A273" s="162"/>
      <c r="B273" s="163" t="s">
        <v>14</v>
      </c>
      <c r="C273" s="162"/>
      <c r="D273" s="42" t="s">
        <v>10</v>
      </c>
      <c r="E273" s="42" t="s">
        <v>43</v>
      </c>
      <c r="F273" s="42" t="s">
        <v>35</v>
      </c>
      <c r="G273" s="112" t="s">
        <v>232</v>
      </c>
      <c r="H273" s="42">
        <v>244</v>
      </c>
      <c r="I273" s="42">
        <v>226</v>
      </c>
      <c r="J273" s="42" t="s">
        <v>11</v>
      </c>
      <c r="K273" s="42" t="s">
        <v>45</v>
      </c>
      <c r="L273" s="73">
        <f>L274</f>
        <v>18</v>
      </c>
      <c r="M273" s="168" t="s">
        <v>14</v>
      </c>
      <c r="N273" s="169"/>
      <c r="O273" s="159" t="s">
        <v>278</v>
      </c>
      <c r="P273" s="170"/>
      <c r="Q273" s="171"/>
    </row>
    <row r="274" spans="1:17" ht="15" customHeight="1" hidden="1">
      <c r="A274" s="162"/>
      <c r="B274" s="163"/>
      <c r="C274" s="162"/>
      <c r="D274" s="42"/>
      <c r="E274" s="42"/>
      <c r="F274" s="42"/>
      <c r="G274" s="42"/>
      <c r="H274" s="42"/>
      <c r="I274" s="42"/>
      <c r="J274" s="42"/>
      <c r="K274" s="42" t="s">
        <v>120</v>
      </c>
      <c r="L274" s="73">
        <v>18</v>
      </c>
      <c r="M274" s="168" t="s">
        <v>14</v>
      </c>
      <c r="N274" s="169" t="s">
        <v>14</v>
      </c>
      <c r="O274" s="159" t="s">
        <v>278</v>
      </c>
      <c r="P274" s="170" t="s">
        <v>14</v>
      </c>
      <c r="Q274" s="171"/>
    </row>
    <row r="275" spans="1:204" s="37" customFormat="1" ht="15" customHeight="1">
      <c r="A275" s="154">
        <v>1</v>
      </c>
      <c r="B275" s="155">
        <v>1</v>
      </c>
      <c r="C275" s="154" t="s">
        <v>80</v>
      </c>
      <c r="D275" s="72" t="s">
        <v>10</v>
      </c>
      <c r="E275" s="72" t="s">
        <v>46</v>
      </c>
      <c r="F275" s="72"/>
      <c r="G275" s="72"/>
      <c r="H275" s="72"/>
      <c r="I275" s="72"/>
      <c r="J275" s="72"/>
      <c r="K275" s="72" t="s">
        <v>273</v>
      </c>
      <c r="L275" s="156">
        <f>L276+L316</f>
        <v>6708.9</v>
      </c>
      <c r="M275" s="157"/>
      <c r="N275" s="158"/>
      <c r="O275" s="159" t="s">
        <v>279</v>
      </c>
      <c r="P275" s="160"/>
      <c r="Q275" s="172"/>
      <c r="R275" s="35"/>
      <c r="S275" s="35"/>
      <c r="T275" s="35"/>
      <c r="U275" s="35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</row>
    <row r="276" spans="1:17" ht="15.75">
      <c r="A276" s="162">
        <v>1</v>
      </c>
      <c r="B276" s="163">
        <v>1</v>
      </c>
      <c r="C276" s="162">
        <v>1</v>
      </c>
      <c r="D276" s="38" t="s">
        <v>10</v>
      </c>
      <c r="E276" s="64" t="s">
        <v>46</v>
      </c>
      <c r="F276" s="64" t="s">
        <v>11</v>
      </c>
      <c r="G276" s="64"/>
      <c r="H276" s="64"/>
      <c r="I276" s="64"/>
      <c r="J276" s="64"/>
      <c r="K276" s="64" t="s">
        <v>65</v>
      </c>
      <c r="L276" s="164">
        <f>L277</f>
        <v>6089.9</v>
      </c>
      <c r="M276" s="165"/>
      <c r="N276" s="165"/>
      <c r="O276" s="159" t="s">
        <v>279</v>
      </c>
      <c r="P276" s="166"/>
      <c r="Q276" s="173"/>
    </row>
    <row r="277" spans="1:17" ht="30">
      <c r="A277" s="174"/>
      <c r="B277" s="163" t="s">
        <v>80</v>
      </c>
      <c r="C277" s="174" t="s">
        <v>80</v>
      </c>
      <c r="D277" s="42" t="s">
        <v>10</v>
      </c>
      <c r="E277" s="175" t="s">
        <v>46</v>
      </c>
      <c r="F277" s="175" t="s">
        <v>11</v>
      </c>
      <c r="G277" s="87" t="s">
        <v>241</v>
      </c>
      <c r="H277" s="42"/>
      <c r="I277" s="42"/>
      <c r="J277" s="42"/>
      <c r="K277" s="87" t="s">
        <v>242</v>
      </c>
      <c r="L277" s="176">
        <f>L278</f>
        <v>6089.9</v>
      </c>
      <c r="M277" s="166"/>
      <c r="N277" s="166"/>
      <c r="O277" s="177"/>
      <c r="P277" s="166"/>
      <c r="Q277" s="173"/>
    </row>
    <row r="278" spans="1:17" ht="24" customHeight="1">
      <c r="A278" s="162" t="s">
        <v>14</v>
      </c>
      <c r="B278" s="163">
        <v>1</v>
      </c>
      <c r="C278" s="162" t="s">
        <v>80</v>
      </c>
      <c r="D278" s="43" t="s">
        <v>10</v>
      </c>
      <c r="E278" s="42" t="s">
        <v>46</v>
      </c>
      <c r="F278" s="42" t="s">
        <v>11</v>
      </c>
      <c r="G278" s="175" t="s">
        <v>290</v>
      </c>
      <c r="H278" s="42"/>
      <c r="I278" s="42"/>
      <c r="J278" s="42"/>
      <c r="K278" s="109" t="s">
        <v>291</v>
      </c>
      <c r="L278" s="73">
        <f>L279+L283+L281+L314</f>
        <v>6089.9</v>
      </c>
      <c r="M278" s="168"/>
      <c r="N278" s="169"/>
      <c r="O278" s="159" t="s">
        <v>279</v>
      </c>
      <c r="P278" s="170"/>
      <c r="Q278" s="171"/>
    </row>
    <row r="279" spans="1:17" ht="18" customHeight="1">
      <c r="A279" s="162" t="s">
        <v>14</v>
      </c>
      <c r="B279" s="163">
        <v>1</v>
      </c>
      <c r="C279" s="162"/>
      <c r="D279" s="72" t="s">
        <v>10</v>
      </c>
      <c r="E279" s="42" t="s">
        <v>46</v>
      </c>
      <c r="F279" s="42" t="s">
        <v>11</v>
      </c>
      <c r="G279" s="175" t="s">
        <v>290</v>
      </c>
      <c r="H279" s="42">
        <v>111</v>
      </c>
      <c r="I279" s="42"/>
      <c r="J279" s="42"/>
      <c r="K279" s="42" t="s">
        <v>47</v>
      </c>
      <c r="L279" s="73">
        <f>L280</f>
        <v>2700</v>
      </c>
      <c r="M279" s="168"/>
      <c r="N279" s="169"/>
      <c r="O279" s="159" t="s">
        <v>279</v>
      </c>
      <c r="P279" s="170"/>
      <c r="Q279" s="171"/>
    </row>
    <row r="280" spans="1:17" ht="15" customHeight="1" hidden="1">
      <c r="A280" s="162" t="s">
        <v>14</v>
      </c>
      <c r="B280" s="163" t="s">
        <v>14</v>
      </c>
      <c r="C280" s="162"/>
      <c r="D280" s="38" t="s">
        <v>10</v>
      </c>
      <c r="E280" s="42" t="s">
        <v>46</v>
      </c>
      <c r="F280" s="42" t="s">
        <v>11</v>
      </c>
      <c r="G280" s="175" t="s">
        <v>290</v>
      </c>
      <c r="H280" s="42">
        <v>111</v>
      </c>
      <c r="I280" s="42">
        <v>211</v>
      </c>
      <c r="J280" s="42" t="s">
        <v>11</v>
      </c>
      <c r="K280" s="42" t="s">
        <v>15</v>
      </c>
      <c r="L280" s="73">
        <v>2700</v>
      </c>
      <c r="M280" s="168" t="s">
        <v>14</v>
      </c>
      <c r="N280" s="169"/>
      <c r="O280" s="159" t="s">
        <v>279</v>
      </c>
      <c r="P280" s="170"/>
      <c r="Q280" s="171"/>
    </row>
    <row r="281" spans="1:17" ht="15" customHeight="1">
      <c r="A281" s="174"/>
      <c r="B281" s="163" t="s">
        <v>80</v>
      </c>
      <c r="C281" s="174"/>
      <c r="D281" s="42" t="s">
        <v>10</v>
      </c>
      <c r="E281" s="42" t="s">
        <v>46</v>
      </c>
      <c r="F281" s="42" t="s">
        <v>11</v>
      </c>
      <c r="G281" s="175" t="s">
        <v>290</v>
      </c>
      <c r="H281" s="42" t="s">
        <v>234</v>
      </c>
      <c r="I281" s="178"/>
      <c r="J281" s="178"/>
      <c r="K281" s="178" t="s">
        <v>445</v>
      </c>
      <c r="L281" s="176">
        <f>L282</f>
        <v>816</v>
      </c>
      <c r="M281" s="179"/>
      <c r="N281" s="180"/>
      <c r="O281" s="159" t="s">
        <v>279</v>
      </c>
      <c r="P281" s="170"/>
      <c r="Q281" s="171"/>
    </row>
    <row r="282" spans="1:17" ht="15" customHeight="1" hidden="1">
      <c r="A282" s="162" t="s">
        <v>14</v>
      </c>
      <c r="B282" s="163" t="s">
        <v>14</v>
      </c>
      <c r="C282" s="162"/>
      <c r="D282" s="42"/>
      <c r="E282" s="42" t="s">
        <v>46</v>
      </c>
      <c r="F282" s="42" t="s">
        <v>11</v>
      </c>
      <c r="G282" s="175" t="s">
        <v>290</v>
      </c>
      <c r="H282" s="42" t="s">
        <v>234</v>
      </c>
      <c r="I282" s="42">
        <v>213</v>
      </c>
      <c r="J282" s="42" t="s">
        <v>11</v>
      </c>
      <c r="K282" s="42" t="s">
        <v>16</v>
      </c>
      <c r="L282" s="73">
        <v>816</v>
      </c>
      <c r="M282" s="168" t="s">
        <v>14</v>
      </c>
      <c r="N282" s="169"/>
      <c r="O282" s="159" t="s">
        <v>279</v>
      </c>
      <c r="P282" s="170"/>
      <c r="Q282" s="171"/>
    </row>
    <row r="283" spans="1:17" ht="23.25" customHeight="1">
      <c r="A283" s="162" t="s">
        <v>14</v>
      </c>
      <c r="B283" s="163">
        <v>1</v>
      </c>
      <c r="C283" s="162"/>
      <c r="D283" s="72" t="s">
        <v>10</v>
      </c>
      <c r="E283" s="110" t="s">
        <v>46</v>
      </c>
      <c r="F283" s="110" t="s">
        <v>11</v>
      </c>
      <c r="G283" s="175" t="s">
        <v>290</v>
      </c>
      <c r="H283" s="110">
        <v>244</v>
      </c>
      <c r="I283" s="110"/>
      <c r="J283" s="110"/>
      <c r="K283" s="110" t="s">
        <v>49</v>
      </c>
      <c r="L283" s="181">
        <f>L284+L286+L290+L298+L308+L306-4802-507</f>
        <v>2570</v>
      </c>
      <c r="M283" s="168"/>
      <c r="N283" s="169"/>
      <c r="O283" s="159" t="s">
        <v>279</v>
      </c>
      <c r="P283" s="170"/>
      <c r="Q283" s="171"/>
    </row>
    <row r="284" spans="1:17" ht="15" customHeight="1" hidden="1">
      <c r="A284" s="162" t="s">
        <v>14</v>
      </c>
      <c r="B284" s="163" t="s">
        <v>14</v>
      </c>
      <c r="C284" s="162"/>
      <c r="D284" s="42" t="s">
        <v>10</v>
      </c>
      <c r="E284" s="42" t="s">
        <v>46</v>
      </c>
      <c r="F284" s="42" t="s">
        <v>11</v>
      </c>
      <c r="G284" s="175" t="s">
        <v>290</v>
      </c>
      <c r="H284" s="42">
        <v>244</v>
      </c>
      <c r="I284" s="42">
        <v>222</v>
      </c>
      <c r="J284" s="42" t="s">
        <v>11</v>
      </c>
      <c r="K284" s="42" t="s">
        <v>48</v>
      </c>
      <c r="L284" s="73">
        <f>L285</f>
        <v>15</v>
      </c>
      <c r="M284" s="168" t="s">
        <v>14</v>
      </c>
      <c r="N284" s="169"/>
      <c r="O284" s="159" t="s">
        <v>279</v>
      </c>
      <c r="P284" s="170"/>
      <c r="Q284" s="171"/>
    </row>
    <row r="285" spans="1:17" ht="15" customHeight="1" hidden="1">
      <c r="A285" s="162" t="s">
        <v>14</v>
      </c>
      <c r="B285" s="163"/>
      <c r="C285" s="162"/>
      <c r="D285" s="42"/>
      <c r="E285" s="42"/>
      <c r="F285" s="42"/>
      <c r="G285" s="42"/>
      <c r="H285" s="42"/>
      <c r="I285" s="42"/>
      <c r="J285" s="42"/>
      <c r="K285" s="42"/>
      <c r="L285" s="73">
        <v>15</v>
      </c>
      <c r="M285" s="168" t="s">
        <v>14</v>
      </c>
      <c r="N285" s="169" t="s">
        <v>14</v>
      </c>
      <c r="O285" s="159" t="s">
        <v>279</v>
      </c>
      <c r="P285" s="170" t="s">
        <v>14</v>
      </c>
      <c r="Q285" s="171"/>
    </row>
    <row r="286" spans="1:17" ht="15" customHeight="1" hidden="1">
      <c r="A286" s="162" t="s">
        <v>14</v>
      </c>
      <c r="B286" s="163" t="s">
        <v>14</v>
      </c>
      <c r="C286" s="162"/>
      <c r="D286" s="42" t="s">
        <v>10</v>
      </c>
      <c r="E286" s="42" t="s">
        <v>46</v>
      </c>
      <c r="F286" s="42" t="s">
        <v>11</v>
      </c>
      <c r="G286" s="175" t="s">
        <v>290</v>
      </c>
      <c r="H286" s="42">
        <v>244</v>
      </c>
      <c r="I286" s="42">
        <v>223</v>
      </c>
      <c r="J286" s="42" t="s">
        <v>11</v>
      </c>
      <c r="K286" s="42" t="s">
        <v>113</v>
      </c>
      <c r="L286" s="73">
        <f>SUM(L287:L289)</f>
        <v>576</v>
      </c>
      <c r="M286" s="168" t="s">
        <v>14</v>
      </c>
      <c r="N286" s="169"/>
      <c r="O286" s="159" t="s">
        <v>279</v>
      </c>
      <c r="P286" s="170"/>
      <c r="Q286" s="171"/>
    </row>
    <row r="287" spans="1:17" ht="15" customHeight="1" hidden="1">
      <c r="A287" s="162" t="s">
        <v>14</v>
      </c>
      <c r="B287" s="163"/>
      <c r="C287" s="162"/>
      <c r="D287" s="42"/>
      <c r="E287" s="42"/>
      <c r="F287" s="42"/>
      <c r="G287" s="42"/>
      <c r="H287" s="42"/>
      <c r="I287" s="42"/>
      <c r="J287" s="42"/>
      <c r="K287" s="42" t="s">
        <v>152</v>
      </c>
      <c r="L287" s="73">
        <v>196</v>
      </c>
      <c r="M287" s="168" t="s">
        <v>14</v>
      </c>
      <c r="N287" s="169" t="s">
        <v>14</v>
      </c>
      <c r="O287" s="159" t="s">
        <v>279</v>
      </c>
      <c r="P287" s="170" t="s">
        <v>14</v>
      </c>
      <c r="Q287" s="171"/>
    </row>
    <row r="288" spans="1:17" ht="15" customHeight="1" hidden="1">
      <c r="A288" s="162" t="s">
        <v>14</v>
      </c>
      <c r="B288" s="163"/>
      <c r="C288" s="162"/>
      <c r="D288" s="42"/>
      <c r="E288" s="42"/>
      <c r="F288" s="42"/>
      <c r="G288" s="42"/>
      <c r="H288" s="42"/>
      <c r="I288" s="42"/>
      <c r="J288" s="42"/>
      <c r="K288" s="42" t="s">
        <v>153</v>
      </c>
      <c r="L288" s="73">
        <v>370</v>
      </c>
      <c r="M288" s="168" t="s">
        <v>14</v>
      </c>
      <c r="N288" s="169" t="s">
        <v>14</v>
      </c>
      <c r="O288" s="159" t="s">
        <v>279</v>
      </c>
      <c r="P288" s="170" t="s">
        <v>14</v>
      </c>
      <c r="Q288" s="171"/>
    </row>
    <row r="289" spans="1:17" ht="15" customHeight="1" hidden="1">
      <c r="A289" s="162" t="s">
        <v>14</v>
      </c>
      <c r="B289" s="163"/>
      <c r="C289" s="162"/>
      <c r="D289" s="42"/>
      <c r="E289" s="42"/>
      <c r="F289" s="42"/>
      <c r="G289" s="42"/>
      <c r="H289" s="42"/>
      <c r="I289" s="42"/>
      <c r="J289" s="42"/>
      <c r="K289" s="42" t="s">
        <v>154</v>
      </c>
      <c r="L289" s="73">
        <v>10</v>
      </c>
      <c r="M289" s="168" t="s">
        <v>14</v>
      </c>
      <c r="N289" s="169" t="s">
        <v>14</v>
      </c>
      <c r="O289" s="159" t="s">
        <v>279</v>
      </c>
      <c r="P289" s="170" t="s">
        <v>14</v>
      </c>
      <c r="Q289" s="171"/>
    </row>
    <row r="290" spans="1:17" ht="15" customHeight="1" hidden="1">
      <c r="A290" s="162" t="s">
        <v>14</v>
      </c>
      <c r="B290" s="163" t="s">
        <v>14</v>
      </c>
      <c r="C290" s="162"/>
      <c r="D290" s="42" t="s">
        <v>10</v>
      </c>
      <c r="E290" s="42" t="s">
        <v>46</v>
      </c>
      <c r="F290" s="42" t="s">
        <v>11</v>
      </c>
      <c r="G290" s="175" t="s">
        <v>290</v>
      </c>
      <c r="H290" s="42">
        <v>244</v>
      </c>
      <c r="I290" s="42">
        <v>225</v>
      </c>
      <c r="J290" s="42" t="s">
        <v>11</v>
      </c>
      <c r="K290" s="42" t="s">
        <v>147</v>
      </c>
      <c r="L290" s="73">
        <f>SUM(L291:L297)</f>
        <v>6660</v>
      </c>
      <c r="M290" s="168" t="s">
        <v>14</v>
      </c>
      <c r="N290" s="169"/>
      <c r="O290" s="159" t="s">
        <v>279</v>
      </c>
      <c r="P290" s="170"/>
      <c r="Q290" s="171"/>
    </row>
    <row r="291" spans="1:17" ht="15" customHeight="1" hidden="1">
      <c r="A291" s="162"/>
      <c r="B291" s="163"/>
      <c r="C291" s="162"/>
      <c r="D291" s="42"/>
      <c r="E291" s="42"/>
      <c r="F291" s="42"/>
      <c r="G291" s="42"/>
      <c r="H291" s="42"/>
      <c r="I291" s="42"/>
      <c r="J291" s="42"/>
      <c r="K291" s="42" t="s">
        <v>313</v>
      </c>
      <c r="L291" s="73">
        <v>400</v>
      </c>
      <c r="M291" s="168" t="s">
        <v>14</v>
      </c>
      <c r="N291" s="169" t="s">
        <v>14</v>
      </c>
      <c r="O291" s="159" t="s">
        <v>279</v>
      </c>
      <c r="P291" s="170"/>
      <c r="Q291" s="171"/>
    </row>
    <row r="292" spans="1:17" ht="15" customHeight="1" hidden="1">
      <c r="A292" s="162"/>
      <c r="B292" s="163"/>
      <c r="C292" s="162"/>
      <c r="D292" s="42"/>
      <c r="E292" s="42"/>
      <c r="F292" s="42"/>
      <c r="G292" s="42"/>
      <c r="H292" s="42"/>
      <c r="I292" s="42"/>
      <c r="J292" s="42"/>
      <c r="K292" s="42" t="s">
        <v>314</v>
      </c>
      <c r="L292" s="73">
        <v>100</v>
      </c>
      <c r="M292" s="168" t="s">
        <v>14</v>
      </c>
      <c r="N292" s="169" t="s">
        <v>14</v>
      </c>
      <c r="O292" s="159" t="s">
        <v>279</v>
      </c>
      <c r="P292" s="170"/>
      <c r="Q292" s="171"/>
    </row>
    <row r="293" spans="1:17" ht="15.75" customHeight="1" hidden="1">
      <c r="A293" s="162"/>
      <c r="B293" s="163"/>
      <c r="C293" s="162"/>
      <c r="D293" s="42"/>
      <c r="E293" s="42"/>
      <c r="F293" s="42"/>
      <c r="G293" s="42"/>
      <c r="H293" s="42"/>
      <c r="I293" s="42"/>
      <c r="J293" s="42"/>
      <c r="K293" s="42" t="s">
        <v>316</v>
      </c>
      <c r="L293" s="73">
        <v>30</v>
      </c>
      <c r="M293" s="168" t="s">
        <v>14</v>
      </c>
      <c r="N293" s="169" t="s">
        <v>14</v>
      </c>
      <c r="O293" s="159" t="s">
        <v>279</v>
      </c>
      <c r="P293" s="170"/>
      <c r="Q293" s="171"/>
    </row>
    <row r="294" spans="1:17" ht="30" customHeight="1" hidden="1">
      <c r="A294" s="162"/>
      <c r="B294" s="163"/>
      <c r="C294" s="162"/>
      <c r="D294" s="42"/>
      <c r="E294" s="42"/>
      <c r="F294" s="42"/>
      <c r="G294" s="42"/>
      <c r="H294" s="42"/>
      <c r="I294" s="42"/>
      <c r="J294" s="42"/>
      <c r="K294" s="42" t="s">
        <v>312</v>
      </c>
      <c r="L294" s="73">
        <v>100</v>
      </c>
      <c r="M294" s="168" t="s">
        <v>14</v>
      </c>
      <c r="N294" s="169" t="s">
        <v>14</v>
      </c>
      <c r="O294" s="159" t="s">
        <v>279</v>
      </c>
      <c r="P294" s="170"/>
      <c r="Q294" s="171"/>
    </row>
    <row r="295" spans="1:17" ht="15" customHeight="1" hidden="1">
      <c r="A295" s="162"/>
      <c r="B295" s="163"/>
      <c r="C295" s="162"/>
      <c r="D295" s="42"/>
      <c r="E295" s="42" t="s">
        <v>14</v>
      </c>
      <c r="F295" s="42" t="s">
        <v>14</v>
      </c>
      <c r="G295" s="42" t="s">
        <v>14</v>
      </c>
      <c r="H295" s="42" t="s">
        <v>14</v>
      </c>
      <c r="I295" s="42" t="s">
        <v>14</v>
      </c>
      <c r="J295" s="42" t="s">
        <v>14</v>
      </c>
      <c r="K295" s="42" t="s">
        <v>315</v>
      </c>
      <c r="L295" s="73">
        <v>6000</v>
      </c>
      <c r="M295" s="168" t="s">
        <v>14</v>
      </c>
      <c r="N295" s="169" t="s">
        <v>14</v>
      </c>
      <c r="O295" s="159" t="s">
        <v>279</v>
      </c>
      <c r="P295" s="170" t="s">
        <v>14</v>
      </c>
      <c r="Q295" s="171"/>
    </row>
    <row r="296" spans="1:17" ht="15" customHeight="1" hidden="1">
      <c r="A296" s="162"/>
      <c r="B296" s="163"/>
      <c r="C296" s="162"/>
      <c r="D296" s="42"/>
      <c r="E296" s="42"/>
      <c r="F296" s="42"/>
      <c r="G296" s="42"/>
      <c r="H296" s="42"/>
      <c r="I296" s="42"/>
      <c r="J296" s="42"/>
      <c r="K296" s="42" t="s">
        <v>17</v>
      </c>
      <c r="L296" s="73">
        <v>15</v>
      </c>
      <c r="M296" s="168" t="s">
        <v>14</v>
      </c>
      <c r="N296" s="169" t="s">
        <v>14</v>
      </c>
      <c r="O296" s="159" t="s">
        <v>279</v>
      </c>
      <c r="P296" s="170" t="s">
        <v>14</v>
      </c>
      <c r="Q296" s="171"/>
    </row>
    <row r="297" spans="1:17" ht="15" customHeight="1" hidden="1">
      <c r="A297" s="162"/>
      <c r="B297" s="163"/>
      <c r="C297" s="162"/>
      <c r="D297" s="42"/>
      <c r="E297" s="42"/>
      <c r="F297" s="42"/>
      <c r="G297" s="42"/>
      <c r="H297" s="42"/>
      <c r="I297" s="42"/>
      <c r="J297" s="42"/>
      <c r="K297" s="42" t="s">
        <v>155</v>
      </c>
      <c r="L297" s="73">
        <v>15</v>
      </c>
      <c r="M297" s="168" t="s">
        <v>14</v>
      </c>
      <c r="N297" s="169" t="s">
        <v>14</v>
      </c>
      <c r="O297" s="159" t="s">
        <v>279</v>
      </c>
      <c r="P297" s="170" t="s">
        <v>14</v>
      </c>
      <c r="Q297" s="171"/>
    </row>
    <row r="298" spans="1:17" ht="15" customHeight="1" hidden="1">
      <c r="A298" s="162" t="s">
        <v>14</v>
      </c>
      <c r="B298" s="163" t="s">
        <v>14</v>
      </c>
      <c r="C298" s="162"/>
      <c r="D298" s="42" t="s">
        <v>10</v>
      </c>
      <c r="E298" s="42" t="s">
        <v>46</v>
      </c>
      <c r="F298" s="42" t="s">
        <v>11</v>
      </c>
      <c r="G298" s="175" t="s">
        <v>290</v>
      </c>
      <c r="H298" s="42">
        <v>244</v>
      </c>
      <c r="I298" s="42">
        <v>226</v>
      </c>
      <c r="J298" s="42" t="s">
        <v>11</v>
      </c>
      <c r="K298" s="42" t="s">
        <v>136</v>
      </c>
      <c r="L298" s="73">
        <f>SUM(L299:L305)</f>
        <v>248</v>
      </c>
      <c r="M298" s="168" t="s">
        <v>14</v>
      </c>
      <c r="N298" s="169"/>
      <c r="O298" s="159" t="s">
        <v>279</v>
      </c>
      <c r="P298" s="170"/>
      <c r="Q298" s="171"/>
    </row>
    <row r="299" spans="1:17" ht="15" customHeight="1" hidden="1">
      <c r="A299" s="162" t="s">
        <v>14</v>
      </c>
      <c r="B299" s="163"/>
      <c r="C299" s="162"/>
      <c r="D299" s="42"/>
      <c r="E299" s="42"/>
      <c r="F299" s="42"/>
      <c r="G299" s="42"/>
      <c r="H299" s="42"/>
      <c r="I299" s="42"/>
      <c r="J299" s="42"/>
      <c r="K299" s="42" t="s">
        <v>156</v>
      </c>
      <c r="L299" s="73">
        <v>8</v>
      </c>
      <c r="M299" s="168" t="s">
        <v>14</v>
      </c>
      <c r="N299" s="169" t="s">
        <v>14</v>
      </c>
      <c r="O299" s="159" t="s">
        <v>279</v>
      </c>
      <c r="P299" s="170" t="s">
        <v>14</v>
      </c>
      <c r="Q299" s="171"/>
    </row>
    <row r="300" spans="1:17" ht="15" customHeight="1" hidden="1">
      <c r="A300" s="162"/>
      <c r="B300" s="163"/>
      <c r="C300" s="162"/>
      <c r="D300" s="42"/>
      <c r="E300" s="42"/>
      <c r="F300" s="42"/>
      <c r="G300" s="42"/>
      <c r="H300" s="42"/>
      <c r="I300" s="42"/>
      <c r="J300" s="42"/>
      <c r="K300" s="42" t="s">
        <v>157</v>
      </c>
      <c r="L300" s="73">
        <v>107</v>
      </c>
      <c r="M300" s="168" t="s">
        <v>14</v>
      </c>
      <c r="N300" s="169" t="s">
        <v>14</v>
      </c>
      <c r="O300" s="159" t="s">
        <v>279</v>
      </c>
      <c r="P300" s="170" t="s">
        <v>14</v>
      </c>
      <c r="Q300" s="171"/>
    </row>
    <row r="301" spans="1:17" ht="15" customHeight="1" hidden="1">
      <c r="A301" s="162"/>
      <c r="B301" s="163"/>
      <c r="C301" s="162"/>
      <c r="D301" s="42"/>
      <c r="E301" s="42"/>
      <c r="F301" s="42"/>
      <c r="G301" s="42"/>
      <c r="H301" s="42"/>
      <c r="I301" s="42"/>
      <c r="J301" s="42"/>
      <c r="K301" s="42" t="s">
        <v>30</v>
      </c>
      <c r="L301" s="73">
        <v>35</v>
      </c>
      <c r="M301" s="168" t="s">
        <v>14</v>
      </c>
      <c r="N301" s="169" t="s">
        <v>14</v>
      </c>
      <c r="O301" s="159" t="s">
        <v>279</v>
      </c>
      <c r="P301" s="170" t="s">
        <v>14</v>
      </c>
      <c r="Q301" s="171"/>
    </row>
    <row r="302" spans="1:17" ht="15" customHeight="1" hidden="1">
      <c r="A302" s="162"/>
      <c r="B302" s="163"/>
      <c r="C302" s="162"/>
      <c r="D302" s="42"/>
      <c r="E302" s="42"/>
      <c r="F302" s="42"/>
      <c r="G302" s="42"/>
      <c r="H302" s="42"/>
      <c r="I302" s="42"/>
      <c r="J302" s="42"/>
      <c r="K302" s="42" t="s">
        <v>120</v>
      </c>
      <c r="L302" s="73">
        <v>10</v>
      </c>
      <c r="M302" s="168" t="s">
        <v>14</v>
      </c>
      <c r="N302" s="169" t="s">
        <v>14</v>
      </c>
      <c r="O302" s="159" t="s">
        <v>279</v>
      </c>
      <c r="P302" s="170" t="s">
        <v>14</v>
      </c>
      <c r="Q302" s="171"/>
    </row>
    <row r="303" spans="1:17" ht="15" customHeight="1" hidden="1">
      <c r="A303" s="162"/>
      <c r="B303" s="163"/>
      <c r="C303" s="162"/>
      <c r="D303" s="42"/>
      <c r="E303" s="42"/>
      <c r="F303" s="42"/>
      <c r="G303" s="42"/>
      <c r="H303" s="42"/>
      <c r="I303" s="42"/>
      <c r="J303" s="42"/>
      <c r="K303" s="42" t="s">
        <v>158</v>
      </c>
      <c r="L303" s="73">
        <v>36</v>
      </c>
      <c r="M303" s="168" t="s">
        <v>14</v>
      </c>
      <c r="N303" s="169" t="s">
        <v>14</v>
      </c>
      <c r="O303" s="159" t="s">
        <v>279</v>
      </c>
      <c r="P303" s="170" t="s">
        <v>14</v>
      </c>
      <c r="Q303" s="171"/>
    </row>
    <row r="304" spans="1:17" ht="15" customHeight="1" hidden="1">
      <c r="A304" s="162"/>
      <c r="B304" s="163"/>
      <c r="C304" s="162"/>
      <c r="D304" s="42"/>
      <c r="E304" s="42"/>
      <c r="F304" s="42"/>
      <c r="G304" s="42"/>
      <c r="H304" s="42"/>
      <c r="I304" s="42"/>
      <c r="J304" s="42"/>
      <c r="K304" s="42" t="s">
        <v>159</v>
      </c>
      <c r="L304" s="73">
        <v>12</v>
      </c>
      <c r="M304" s="168" t="s">
        <v>14</v>
      </c>
      <c r="N304" s="169" t="s">
        <v>14</v>
      </c>
      <c r="O304" s="159" t="s">
        <v>279</v>
      </c>
      <c r="P304" s="170" t="s">
        <v>14</v>
      </c>
      <c r="Q304" s="171"/>
    </row>
    <row r="305" spans="1:17" ht="15" customHeight="1" hidden="1">
      <c r="A305" s="174"/>
      <c r="B305" s="163"/>
      <c r="C305" s="174"/>
      <c r="D305" s="178"/>
      <c r="E305" s="178"/>
      <c r="F305" s="178"/>
      <c r="G305" s="178"/>
      <c r="H305" s="178"/>
      <c r="I305" s="178"/>
      <c r="J305" s="178"/>
      <c r="K305" s="178" t="s">
        <v>185</v>
      </c>
      <c r="L305" s="176">
        <v>40</v>
      </c>
      <c r="M305" s="179"/>
      <c r="N305" s="180"/>
      <c r="O305" s="159" t="s">
        <v>279</v>
      </c>
      <c r="P305" s="170"/>
      <c r="Q305" s="171"/>
    </row>
    <row r="306" spans="1:17" ht="15" customHeight="1" hidden="1">
      <c r="A306" s="162"/>
      <c r="B306" s="163"/>
      <c r="C306" s="162"/>
      <c r="D306" s="42" t="s">
        <v>10</v>
      </c>
      <c r="E306" s="42" t="s">
        <v>46</v>
      </c>
      <c r="F306" s="42" t="s">
        <v>11</v>
      </c>
      <c r="G306" s="175" t="s">
        <v>290</v>
      </c>
      <c r="H306" s="42">
        <v>244</v>
      </c>
      <c r="I306" s="42" t="s">
        <v>78</v>
      </c>
      <c r="J306" s="42" t="s">
        <v>11</v>
      </c>
      <c r="K306" s="42" t="s">
        <v>99</v>
      </c>
      <c r="L306" s="73">
        <f>L307</f>
        <v>40</v>
      </c>
      <c r="M306" s="168" t="s">
        <v>14</v>
      </c>
      <c r="N306" s="169"/>
      <c r="O306" s="159" t="s">
        <v>279</v>
      </c>
      <c r="P306" s="170"/>
      <c r="Q306" s="171"/>
    </row>
    <row r="307" spans="1:17" ht="15" customHeight="1" hidden="1">
      <c r="A307" s="162"/>
      <c r="B307" s="163"/>
      <c r="C307" s="162"/>
      <c r="D307" s="42"/>
      <c r="E307" s="42"/>
      <c r="F307" s="42"/>
      <c r="G307" s="42"/>
      <c r="H307" s="42"/>
      <c r="I307" s="42"/>
      <c r="J307" s="42"/>
      <c r="K307" s="42" t="s">
        <v>160</v>
      </c>
      <c r="L307" s="73">
        <v>40</v>
      </c>
      <c r="M307" s="168" t="s">
        <v>14</v>
      </c>
      <c r="N307" s="169" t="s">
        <v>14</v>
      </c>
      <c r="O307" s="159" t="s">
        <v>279</v>
      </c>
      <c r="P307" s="170" t="s">
        <v>14</v>
      </c>
      <c r="Q307" s="171"/>
    </row>
    <row r="308" spans="1:17" ht="15" customHeight="1" hidden="1">
      <c r="A308" s="162"/>
      <c r="B308" s="163"/>
      <c r="C308" s="162"/>
      <c r="D308" s="42" t="s">
        <v>10</v>
      </c>
      <c r="E308" s="42" t="s">
        <v>46</v>
      </c>
      <c r="F308" s="42" t="s">
        <v>11</v>
      </c>
      <c r="G308" s="175" t="s">
        <v>290</v>
      </c>
      <c r="H308" s="42">
        <v>244</v>
      </c>
      <c r="I308" s="42">
        <v>340</v>
      </c>
      <c r="J308" s="42" t="s">
        <v>11</v>
      </c>
      <c r="K308" s="42" t="s">
        <v>128</v>
      </c>
      <c r="L308" s="73">
        <f>SUM(L309:L313)</f>
        <v>340</v>
      </c>
      <c r="M308" s="168" t="s">
        <v>14</v>
      </c>
      <c r="N308" s="169"/>
      <c r="O308" s="159" t="s">
        <v>279</v>
      </c>
      <c r="P308" s="170"/>
      <c r="Q308" s="171"/>
    </row>
    <row r="309" spans="1:17" ht="15" customHeight="1" hidden="1">
      <c r="A309" s="162"/>
      <c r="B309" s="163"/>
      <c r="C309" s="162"/>
      <c r="D309" s="42"/>
      <c r="E309" s="42"/>
      <c r="F309" s="42"/>
      <c r="G309" s="42"/>
      <c r="H309" s="42"/>
      <c r="I309" s="42"/>
      <c r="J309" s="42"/>
      <c r="K309" s="42" t="s">
        <v>129</v>
      </c>
      <c r="L309" s="73">
        <v>15</v>
      </c>
      <c r="M309" s="168" t="s">
        <v>14</v>
      </c>
      <c r="N309" s="169" t="s">
        <v>14</v>
      </c>
      <c r="O309" s="159" t="s">
        <v>279</v>
      </c>
      <c r="P309" s="170" t="s">
        <v>14</v>
      </c>
      <c r="Q309" s="171" t="s">
        <v>14</v>
      </c>
    </row>
    <row r="310" spans="1:17" ht="15" customHeight="1" hidden="1">
      <c r="A310" s="162"/>
      <c r="B310" s="163"/>
      <c r="C310" s="162"/>
      <c r="D310" s="42"/>
      <c r="E310" s="42"/>
      <c r="F310" s="42"/>
      <c r="G310" s="42"/>
      <c r="H310" s="42"/>
      <c r="I310" s="42"/>
      <c r="J310" s="42"/>
      <c r="K310" s="42" t="s">
        <v>19</v>
      </c>
      <c r="L310" s="73">
        <v>15</v>
      </c>
      <c r="M310" s="168" t="s">
        <v>14</v>
      </c>
      <c r="N310" s="169" t="s">
        <v>14</v>
      </c>
      <c r="O310" s="159" t="s">
        <v>279</v>
      </c>
      <c r="P310" s="170" t="s">
        <v>14</v>
      </c>
      <c r="Q310" s="171"/>
    </row>
    <row r="311" spans="1:17" ht="15" customHeight="1" hidden="1">
      <c r="A311" s="162"/>
      <c r="B311" s="163"/>
      <c r="C311" s="162"/>
      <c r="D311" s="42"/>
      <c r="E311" s="42"/>
      <c r="F311" s="42"/>
      <c r="G311" s="42"/>
      <c r="H311" s="42"/>
      <c r="I311" s="42"/>
      <c r="J311" s="42"/>
      <c r="K311" s="42" t="s">
        <v>130</v>
      </c>
      <c r="L311" s="73">
        <v>10</v>
      </c>
      <c r="M311" s="168" t="s">
        <v>14</v>
      </c>
      <c r="N311" s="169" t="s">
        <v>14</v>
      </c>
      <c r="O311" s="159" t="s">
        <v>279</v>
      </c>
      <c r="P311" s="170" t="s">
        <v>14</v>
      </c>
      <c r="Q311" s="171"/>
    </row>
    <row r="312" spans="1:17" ht="15" customHeight="1" hidden="1">
      <c r="A312" s="162"/>
      <c r="B312" s="163"/>
      <c r="C312" s="162"/>
      <c r="D312" s="42"/>
      <c r="E312" s="42"/>
      <c r="F312" s="42"/>
      <c r="G312" s="42"/>
      <c r="H312" s="42"/>
      <c r="I312" s="42"/>
      <c r="J312" s="42"/>
      <c r="K312" s="42" t="s">
        <v>161</v>
      </c>
      <c r="L312" s="73">
        <v>200</v>
      </c>
      <c r="M312" s="168" t="s">
        <v>14</v>
      </c>
      <c r="N312" s="169" t="s">
        <v>14</v>
      </c>
      <c r="O312" s="159" t="s">
        <v>279</v>
      </c>
      <c r="P312" s="170" t="s">
        <v>14</v>
      </c>
      <c r="Q312" s="171"/>
    </row>
    <row r="313" spans="1:17" ht="15" customHeight="1" hidden="1">
      <c r="A313" s="162"/>
      <c r="B313" s="163"/>
      <c r="C313" s="162"/>
      <c r="D313" s="42"/>
      <c r="E313" s="42"/>
      <c r="F313" s="42"/>
      <c r="G313" s="42"/>
      <c r="H313" s="42"/>
      <c r="I313" s="42"/>
      <c r="J313" s="42"/>
      <c r="K313" s="42" t="s">
        <v>162</v>
      </c>
      <c r="L313" s="73">
        <v>100</v>
      </c>
      <c r="M313" s="168" t="s">
        <v>14</v>
      </c>
      <c r="N313" s="169" t="s">
        <v>14</v>
      </c>
      <c r="O313" s="159" t="s">
        <v>279</v>
      </c>
      <c r="P313" s="170" t="s">
        <v>14</v>
      </c>
      <c r="Q313" s="171"/>
    </row>
    <row r="314" spans="1:17" ht="15" customHeight="1">
      <c r="A314" s="174"/>
      <c r="B314" s="163"/>
      <c r="C314" s="174"/>
      <c r="D314" s="42" t="s">
        <v>10</v>
      </c>
      <c r="E314" s="42" t="s">
        <v>46</v>
      </c>
      <c r="F314" s="42" t="s">
        <v>11</v>
      </c>
      <c r="G314" s="175" t="s">
        <v>290</v>
      </c>
      <c r="H314" s="42" t="s">
        <v>332</v>
      </c>
      <c r="I314" s="42"/>
      <c r="J314" s="178"/>
      <c r="K314" s="54" t="s">
        <v>357</v>
      </c>
      <c r="L314" s="176">
        <f>L315</f>
        <v>3.9</v>
      </c>
      <c r="M314" s="179"/>
      <c r="N314" s="180"/>
      <c r="O314" s="177"/>
      <c r="P314" s="170"/>
      <c r="Q314" s="171"/>
    </row>
    <row r="315" spans="1:17" ht="15" customHeight="1" hidden="1">
      <c r="A315" s="174"/>
      <c r="B315" s="163"/>
      <c r="C315" s="174"/>
      <c r="D315" s="72" t="s">
        <v>10</v>
      </c>
      <c r="E315" s="42" t="s">
        <v>46</v>
      </c>
      <c r="F315" s="42" t="s">
        <v>11</v>
      </c>
      <c r="G315" s="175" t="s">
        <v>290</v>
      </c>
      <c r="H315" s="42" t="s">
        <v>332</v>
      </c>
      <c r="I315" s="42" t="s">
        <v>84</v>
      </c>
      <c r="J315" s="178"/>
      <c r="K315" s="42" t="s">
        <v>288</v>
      </c>
      <c r="L315" s="176">
        <v>3.9</v>
      </c>
      <c r="M315" s="179"/>
      <c r="N315" s="180"/>
      <c r="O315" s="177"/>
      <c r="P315" s="170"/>
      <c r="Q315" s="171"/>
    </row>
    <row r="316" spans="1:204" s="37" customFormat="1" ht="15.75">
      <c r="A316" s="162">
        <v>1</v>
      </c>
      <c r="B316" s="163">
        <v>1</v>
      </c>
      <c r="C316" s="162">
        <v>1</v>
      </c>
      <c r="D316" s="64" t="s">
        <v>10</v>
      </c>
      <c r="E316" s="64" t="s">
        <v>46</v>
      </c>
      <c r="F316" s="64" t="s">
        <v>12</v>
      </c>
      <c r="G316" s="64"/>
      <c r="H316" s="64"/>
      <c r="I316" s="64"/>
      <c r="J316" s="64"/>
      <c r="K316" s="64" t="s">
        <v>50</v>
      </c>
      <c r="L316" s="164">
        <f>L317</f>
        <v>619</v>
      </c>
      <c r="M316" s="165"/>
      <c r="N316" s="165"/>
      <c r="O316" s="159" t="s">
        <v>279</v>
      </c>
      <c r="P316" s="182"/>
      <c r="Q316" s="172"/>
      <c r="R316" s="35"/>
      <c r="S316" s="35"/>
      <c r="T316" s="35"/>
      <c r="U316" s="35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</row>
    <row r="317" spans="1:204" s="189" customFormat="1" ht="30">
      <c r="A317" s="162" t="s">
        <v>14</v>
      </c>
      <c r="B317" s="163">
        <v>1</v>
      </c>
      <c r="C317" s="162">
        <v>1</v>
      </c>
      <c r="D317" s="42" t="s">
        <v>10</v>
      </c>
      <c r="E317" s="42" t="s">
        <v>46</v>
      </c>
      <c r="F317" s="42" t="s">
        <v>12</v>
      </c>
      <c r="G317" s="87" t="s">
        <v>241</v>
      </c>
      <c r="H317" s="42"/>
      <c r="I317" s="42"/>
      <c r="J317" s="42"/>
      <c r="K317" s="87" t="s">
        <v>242</v>
      </c>
      <c r="L317" s="73">
        <f>L318</f>
        <v>619</v>
      </c>
      <c r="M317" s="183"/>
      <c r="N317" s="184"/>
      <c r="O317" s="159" t="s">
        <v>279</v>
      </c>
      <c r="P317" s="185"/>
      <c r="Q317" s="186"/>
      <c r="R317" s="187"/>
      <c r="S317" s="187"/>
      <c r="T317" s="187"/>
      <c r="U317" s="187"/>
      <c r="V317" s="188"/>
      <c r="W317" s="188"/>
      <c r="X317" s="188"/>
      <c r="Y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88"/>
      <c r="AT317" s="188"/>
      <c r="AU317" s="188"/>
      <c r="AV317" s="188"/>
      <c r="AW317" s="188"/>
      <c r="AX317" s="188"/>
      <c r="AY317" s="188"/>
      <c r="AZ317" s="188"/>
      <c r="BA317" s="188"/>
      <c r="BB317" s="188"/>
      <c r="BC317" s="188"/>
      <c r="BD317" s="188"/>
      <c r="BE317" s="188"/>
      <c r="BF317" s="188"/>
      <c r="BG317" s="188"/>
      <c r="BH317" s="188"/>
      <c r="BI317" s="188"/>
      <c r="BJ317" s="188"/>
      <c r="BK317" s="188"/>
      <c r="BL317" s="188"/>
      <c r="BM317" s="188"/>
      <c r="BN317" s="188"/>
      <c r="BO317" s="188"/>
      <c r="BP317" s="188"/>
      <c r="BQ317" s="188"/>
      <c r="BR317" s="188"/>
      <c r="BS317" s="188"/>
      <c r="BT317" s="188"/>
      <c r="BU317" s="188"/>
      <c r="BV317" s="188"/>
      <c r="BW317" s="188"/>
      <c r="BX317" s="188"/>
      <c r="BY317" s="188"/>
      <c r="BZ317" s="188"/>
      <c r="CA317" s="188"/>
      <c r="CB317" s="188"/>
      <c r="CC317" s="188"/>
      <c r="CD317" s="188"/>
      <c r="CE317" s="188"/>
      <c r="CF317" s="188"/>
      <c r="CG317" s="188"/>
      <c r="CH317" s="188"/>
      <c r="CI317" s="188"/>
      <c r="CJ317" s="188"/>
      <c r="CK317" s="188"/>
      <c r="CL317" s="188"/>
      <c r="CM317" s="188"/>
      <c r="CN317" s="188"/>
      <c r="CO317" s="188"/>
      <c r="CP317" s="188"/>
      <c r="CQ317" s="188"/>
      <c r="CR317" s="188"/>
      <c r="CS317" s="188"/>
      <c r="CT317" s="188"/>
      <c r="CU317" s="188"/>
      <c r="CV317" s="188"/>
      <c r="CW317" s="188"/>
      <c r="CX317" s="188"/>
      <c r="CY317" s="188"/>
      <c r="CZ317" s="188"/>
      <c r="DA317" s="188"/>
      <c r="DB317" s="188"/>
      <c r="DC317" s="188"/>
      <c r="DD317" s="188"/>
      <c r="DE317" s="188"/>
      <c r="DF317" s="188"/>
      <c r="DG317" s="188"/>
      <c r="DH317" s="188"/>
      <c r="DI317" s="188"/>
      <c r="DJ317" s="188"/>
      <c r="DK317" s="188"/>
      <c r="DL317" s="188"/>
      <c r="DM317" s="188"/>
      <c r="DN317" s="188"/>
      <c r="DO317" s="188"/>
      <c r="DP317" s="188"/>
      <c r="DQ317" s="188"/>
      <c r="DR317" s="188"/>
      <c r="DS317" s="188"/>
      <c r="DT317" s="188"/>
      <c r="DU317" s="188"/>
      <c r="DV317" s="188"/>
      <c r="DW317" s="188"/>
      <c r="DX317" s="188"/>
      <c r="DY317" s="188"/>
      <c r="DZ317" s="188"/>
      <c r="EA317" s="188"/>
      <c r="EB317" s="188"/>
      <c r="EC317" s="188"/>
      <c r="ED317" s="188"/>
      <c r="EE317" s="188"/>
      <c r="EF317" s="188"/>
      <c r="EG317" s="188"/>
      <c r="EH317" s="188"/>
      <c r="EI317" s="188"/>
      <c r="EJ317" s="188"/>
      <c r="EK317" s="188"/>
      <c r="EL317" s="188"/>
      <c r="EM317" s="188"/>
      <c r="EN317" s="188"/>
      <c r="EO317" s="188"/>
      <c r="EP317" s="188"/>
      <c r="EQ317" s="188"/>
      <c r="ER317" s="188"/>
      <c r="ES317" s="188"/>
      <c r="ET317" s="188"/>
      <c r="EU317" s="188"/>
      <c r="EV317" s="188"/>
      <c r="EW317" s="188"/>
      <c r="EX317" s="188"/>
      <c r="EY317" s="188"/>
      <c r="EZ317" s="188"/>
      <c r="FA317" s="188"/>
      <c r="FB317" s="188"/>
      <c r="FC317" s="188"/>
      <c r="FD317" s="188"/>
      <c r="FE317" s="188"/>
      <c r="FF317" s="188"/>
      <c r="FG317" s="188"/>
      <c r="FH317" s="188"/>
      <c r="FI317" s="188"/>
      <c r="FJ317" s="188"/>
      <c r="FK317" s="188"/>
      <c r="FL317" s="188"/>
      <c r="FM317" s="188"/>
      <c r="FN317" s="188"/>
      <c r="FO317" s="188"/>
      <c r="FP317" s="188"/>
      <c r="FQ317" s="188"/>
      <c r="FR317" s="188"/>
      <c r="FS317" s="188"/>
      <c r="FT317" s="188"/>
      <c r="FU317" s="188"/>
      <c r="FV317" s="188"/>
      <c r="FW317" s="188"/>
      <c r="FX317" s="188"/>
      <c r="FY317" s="188"/>
      <c r="FZ317" s="188"/>
      <c r="GA317" s="188"/>
      <c r="GB317" s="188"/>
      <c r="GC317" s="188"/>
      <c r="GD317" s="188"/>
      <c r="GE317" s="188"/>
      <c r="GF317" s="188"/>
      <c r="GG317" s="188"/>
      <c r="GH317" s="188"/>
      <c r="GI317" s="188"/>
      <c r="GJ317" s="188"/>
      <c r="GK317" s="188"/>
      <c r="GL317" s="188"/>
      <c r="GM317" s="188"/>
      <c r="GN317" s="188"/>
      <c r="GO317" s="188"/>
      <c r="GP317" s="188"/>
      <c r="GQ317" s="188"/>
      <c r="GR317" s="188"/>
      <c r="GS317" s="188"/>
      <c r="GT317" s="188"/>
      <c r="GU317" s="188"/>
      <c r="GV317" s="188"/>
    </row>
    <row r="318" spans="1:204" s="189" customFormat="1" ht="15.75">
      <c r="A318" s="162" t="s">
        <v>14</v>
      </c>
      <c r="B318" s="163">
        <v>1</v>
      </c>
      <c r="C318" s="162">
        <v>1</v>
      </c>
      <c r="D318" s="42" t="s">
        <v>10</v>
      </c>
      <c r="E318" s="42" t="s">
        <v>46</v>
      </c>
      <c r="F318" s="42" t="s">
        <v>12</v>
      </c>
      <c r="G318" s="87" t="s">
        <v>253</v>
      </c>
      <c r="H318" s="42"/>
      <c r="I318" s="42"/>
      <c r="J318" s="42"/>
      <c r="K318" s="87" t="s">
        <v>66</v>
      </c>
      <c r="L318" s="73">
        <f>L319</f>
        <v>619</v>
      </c>
      <c r="M318" s="183"/>
      <c r="N318" s="184"/>
      <c r="O318" s="159" t="s">
        <v>279</v>
      </c>
      <c r="P318" s="185"/>
      <c r="Q318" s="186"/>
      <c r="R318" s="187"/>
      <c r="S318" s="187"/>
      <c r="T318" s="187"/>
      <c r="U318" s="187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88"/>
      <c r="AT318" s="188"/>
      <c r="AU318" s="188"/>
      <c r="AV318" s="188"/>
      <c r="AW318" s="188"/>
      <c r="AX318" s="188"/>
      <c r="AY318" s="188"/>
      <c r="AZ318" s="188"/>
      <c r="BA318" s="188"/>
      <c r="BB318" s="188"/>
      <c r="BC318" s="188"/>
      <c r="BD318" s="188"/>
      <c r="BE318" s="188"/>
      <c r="BF318" s="188"/>
      <c r="BG318" s="188"/>
      <c r="BH318" s="188"/>
      <c r="BI318" s="188"/>
      <c r="BJ318" s="188"/>
      <c r="BK318" s="188"/>
      <c r="BL318" s="188"/>
      <c r="BM318" s="188"/>
      <c r="BN318" s="188"/>
      <c r="BO318" s="188"/>
      <c r="BP318" s="188"/>
      <c r="BQ318" s="188"/>
      <c r="BR318" s="188"/>
      <c r="BS318" s="188"/>
      <c r="BT318" s="188"/>
      <c r="BU318" s="188"/>
      <c r="BV318" s="188"/>
      <c r="BW318" s="188"/>
      <c r="BX318" s="188"/>
      <c r="BY318" s="188"/>
      <c r="BZ318" s="188"/>
      <c r="CA318" s="188"/>
      <c r="CB318" s="188"/>
      <c r="CC318" s="188"/>
      <c r="CD318" s="188"/>
      <c r="CE318" s="188"/>
      <c r="CF318" s="188"/>
      <c r="CG318" s="188"/>
      <c r="CH318" s="188"/>
      <c r="CI318" s="188"/>
      <c r="CJ318" s="188"/>
      <c r="CK318" s="188"/>
      <c r="CL318" s="188"/>
      <c r="CM318" s="188"/>
      <c r="CN318" s="188"/>
      <c r="CO318" s="188"/>
      <c r="CP318" s="188"/>
      <c r="CQ318" s="188"/>
      <c r="CR318" s="188"/>
      <c r="CS318" s="188"/>
      <c r="CT318" s="188"/>
      <c r="CU318" s="188"/>
      <c r="CV318" s="188"/>
      <c r="CW318" s="188"/>
      <c r="CX318" s="188"/>
      <c r="CY318" s="188"/>
      <c r="CZ318" s="188"/>
      <c r="DA318" s="188"/>
      <c r="DB318" s="188"/>
      <c r="DC318" s="188"/>
      <c r="DD318" s="188"/>
      <c r="DE318" s="188"/>
      <c r="DF318" s="188"/>
      <c r="DG318" s="188"/>
      <c r="DH318" s="188"/>
      <c r="DI318" s="188"/>
      <c r="DJ318" s="188"/>
      <c r="DK318" s="188"/>
      <c r="DL318" s="188"/>
      <c r="DM318" s="188"/>
      <c r="DN318" s="188"/>
      <c r="DO318" s="188"/>
      <c r="DP318" s="188"/>
      <c r="DQ318" s="188"/>
      <c r="DR318" s="188"/>
      <c r="DS318" s="188"/>
      <c r="DT318" s="188"/>
      <c r="DU318" s="188"/>
      <c r="DV318" s="188"/>
      <c r="DW318" s="188"/>
      <c r="DX318" s="188"/>
      <c r="DY318" s="188"/>
      <c r="DZ318" s="188"/>
      <c r="EA318" s="188"/>
      <c r="EB318" s="188"/>
      <c r="EC318" s="188"/>
      <c r="ED318" s="188"/>
      <c r="EE318" s="188"/>
      <c r="EF318" s="188"/>
      <c r="EG318" s="188"/>
      <c r="EH318" s="188"/>
      <c r="EI318" s="188"/>
      <c r="EJ318" s="188"/>
      <c r="EK318" s="188"/>
      <c r="EL318" s="188"/>
      <c r="EM318" s="188"/>
      <c r="EN318" s="188"/>
      <c r="EO318" s="188"/>
      <c r="EP318" s="188"/>
      <c r="EQ318" s="188"/>
      <c r="ER318" s="188"/>
      <c r="ES318" s="188"/>
      <c r="ET318" s="188"/>
      <c r="EU318" s="188"/>
      <c r="EV318" s="188"/>
      <c r="EW318" s="188"/>
      <c r="EX318" s="188"/>
      <c r="EY318" s="188"/>
      <c r="EZ318" s="188"/>
      <c r="FA318" s="188"/>
      <c r="FB318" s="188"/>
      <c r="FC318" s="188"/>
      <c r="FD318" s="188"/>
      <c r="FE318" s="188"/>
      <c r="FF318" s="188"/>
      <c r="FG318" s="188"/>
      <c r="FH318" s="188"/>
      <c r="FI318" s="188"/>
      <c r="FJ318" s="188"/>
      <c r="FK318" s="188"/>
      <c r="FL318" s="188"/>
      <c r="FM318" s="188"/>
      <c r="FN318" s="188"/>
      <c r="FO318" s="188"/>
      <c r="FP318" s="188"/>
      <c r="FQ318" s="188"/>
      <c r="FR318" s="188"/>
      <c r="FS318" s="188"/>
      <c r="FT318" s="188"/>
      <c r="FU318" s="188"/>
      <c r="FV318" s="188"/>
      <c r="FW318" s="188"/>
      <c r="FX318" s="188"/>
      <c r="FY318" s="188"/>
      <c r="FZ318" s="188"/>
      <c r="GA318" s="188"/>
      <c r="GB318" s="188"/>
      <c r="GC318" s="188"/>
      <c r="GD318" s="188"/>
      <c r="GE318" s="188"/>
      <c r="GF318" s="188"/>
      <c r="GG318" s="188"/>
      <c r="GH318" s="188"/>
      <c r="GI318" s="188"/>
      <c r="GJ318" s="188"/>
      <c r="GK318" s="188"/>
      <c r="GL318" s="188"/>
      <c r="GM318" s="188"/>
      <c r="GN318" s="188"/>
      <c r="GO318" s="188"/>
      <c r="GP318" s="188"/>
      <c r="GQ318" s="188"/>
      <c r="GR318" s="188"/>
      <c r="GS318" s="188"/>
      <c r="GT318" s="188"/>
      <c r="GU318" s="188"/>
      <c r="GV318" s="188"/>
    </row>
    <row r="319" spans="1:17" ht="15" customHeight="1">
      <c r="A319" s="162" t="s">
        <v>14</v>
      </c>
      <c r="B319" s="163">
        <v>1</v>
      </c>
      <c r="C319" s="162" t="s">
        <v>14</v>
      </c>
      <c r="D319" s="42" t="s">
        <v>10</v>
      </c>
      <c r="E319" s="42" t="s">
        <v>46</v>
      </c>
      <c r="F319" s="42" t="s">
        <v>12</v>
      </c>
      <c r="G319" s="87" t="s">
        <v>253</v>
      </c>
      <c r="H319" s="42">
        <v>244</v>
      </c>
      <c r="I319" s="42"/>
      <c r="J319" s="42"/>
      <c r="K319" s="42" t="s">
        <v>18</v>
      </c>
      <c r="L319" s="73">
        <f>L320+L326+L337+L335+L324+L322+215</f>
        <v>619</v>
      </c>
      <c r="M319" s="168"/>
      <c r="N319" s="169"/>
      <c r="O319" s="159" t="s">
        <v>279</v>
      </c>
      <c r="P319" s="170"/>
      <c r="Q319" s="171"/>
    </row>
    <row r="320" spans="1:17" ht="15" customHeight="1" hidden="1">
      <c r="A320" s="162" t="s">
        <v>14</v>
      </c>
      <c r="B320" s="163" t="s">
        <v>14</v>
      </c>
      <c r="C320" s="162" t="s">
        <v>14</v>
      </c>
      <c r="D320" s="42" t="s">
        <v>10</v>
      </c>
      <c r="E320" s="42" t="s">
        <v>46</v>
      </c>
      <c r="F320" s="42" t="s">
        <v>12</v>
      </c>
      <c r="G320" s="87" t="s">
        <v>253</v>
      </c>
      <c r="H320" s="42">
        <v>244</v>
      </c>
      <c r="I320" s="42">
        <v>222</v>
      </c>
      <c r="J320" s="42" t="s">
        <v>11</v>
      </c>
      <c r="K320" s="42" t="s">
        <v>48</v>
      </c>
      <c r="L320" s="73">
        <f>L321</f>
        <v>14</v>
      </c>
      <c r="M320" s="168" t="s">
        <v>14</v>
      </c>
      <c r="N320" s="169"/>
      <c r="O320" s="159" t="s">
        <v>279</v>
      </c>
      <c r="P320" s="170"/>
      <c r="Q320" s="171"/>
    </row>
    <row r="321" spans="1:17" ht="15" customHeight="1" hidden="1">
      <c r="A321" s="162" t="s">
        <v>14</v>
      </c>
      <c r="B321" s="163"/>
      <c r="C321" s="162"/>
      <c r="D321" s="42"/>
      <c r="E321" s="42"/>
      <c r="F321" s="42"/>
      <c r="G321" s="42"/>
      <c r="H321" s="42"/>
      <c r="I321" s="42"/>
      <c r="J321" s="42"/>
      <c r="K321" s="42" t="s">
        <v>163</v>
      </c>
      <c r="L321" s="73">
        <v>14</v>
      </c>
      <c r="M321" s="168" t="s">
        <v>14</v>
      </c>
      <c r="N321" s="169" t="s">
        <v>14</v>
      </c>
      <c r="O321" s="159" t="s">
        <v>279</v>
      </c>
      <c r="P321" s="170" t="s">
        <v>14</v>
      </c>
      <c r="Q321" s="171"/>
    </row>
    <row r="322" spans="1:17" ht="15" customHeight="1" hidden="1">
      <c r="A322" s="162"/>
      <c r="B322" s="163"/>
      <c r="C322" s="162"/>
      <c r="D322" s="42" t="s">
        <v>10</v>
      </c>
      <c r="E322" s="42" t="s">
        <v>46</v>
      </c>
      <c r="F322" s="42" t="s">
        <v>12</v>
      </c>
      <c r="G322" s="87" t="s">
        <v>253</v>
      </c>
      <c r="H322" s="42">
        <v>244</v>
      </c>
      <c r="I322" s="42" t="s">
        <v>82</v>
      </c>
      <c r="J322" s="42" t="s">
        <v>11</v>
      </c>
      <c r="K322" s="42" t="s">
        <v>147</v>
      </c>
      <c r="L322" s="73">
        <v>36</v>
      </c>
      <c r="M322" s="168" t="s">
        <v>14</v>
      </c>
      <c r="N322" s="169" t="s">
        <v>14</v>
      </c>
      <c r="O322" s="159" t="s">
        <v>279</v>
      </c>
      <c r="P322" s="170" t="s">
        <v>14</v>
      </c>
      <c r="Q322" s="171"/>
    </row>
    <row r="323" spans="1:17" ht="15" customHeight="1" hidden="1">
      <c r="A323" s="162"/>
      <c r="B323" s="163"/>
      <c r="C323" s="162"/>
      <c r="D323" s="42"/>
      <c r="E323" s="42"/>
      <c r="F323" s="42"/>
      <c r="G323" s="42"/>
      <c r="H323" s="42"/>
      <c r="I323" s="42"/>
      <c r="J323" s="42"/>
      <c r="K323" s="42" t="s">
        <v>164</v>
      </c>
      <c r="L323" s="73">
        <v>36</v>
      </c>
      <c r="M323" s="168" t="s">
        <v>14</v>
      </c>
      <c r="N323" s="169" t="s">
        <v>14</v>
      </c>
      <c r="O323" s="159" t="s">
        <v>279</v>
      </c>
      <c r="P323" s="170" t="s">
        <v>14</v>
      </c>
      <c r="Q323" s="171"/>
    </row>
    <row r="324" spans="1:17" ht="15" customHeight="1" hidden="1">
      <c r="A324" s="162"/>
      <c r="B324" s="163"/>
      <c r="C324" s="162"/>
      <c r="D324" s="42" t="s">
        <v>10</v>
      </c>
      <c r="E324" s="42" t="s">
        <v>46</v>
      </c>
      <c r="F324" s="42" t="s">
        <v>12</v>
      </c>
      <c r="G324" s="87" t="s">
        <v>253</v>
      </c>
      <c r="H324" s="42">
        <v>244</v>
      </c>
      <c r="I324" s="42">
        <v>226</v>
      </c>
      <c r="J324" s="42" t="s">
        <v>11</v>
      </c>
      <c r="K324" s="42" t="s">
        <v>136</v>
      </c>
      <c r="L324" s="73">
        <f>L325</f>
        <v>50</v>
      </c>
      <c r="M324" s="168" t="s">
        <v>14</v>
      </c>
      <c r="N324" s="169"/>
      <c r="O324" s="159" t="s">
        <v>279</v>
      </c>
      <c r="P324" s="170"/>
      <c r="Q324" s="171"/>
    </row>
    <row r="325" spans="1:17" ht="15" customHeight="1" hidden="1">
      <c r="A325" s="162"/>
      <c r="B325" s="163"/>
      <c r="C325" s="162"/>
      <c r="D325" s="42"/>
      <c r="E325" s="42"/>
      <c r="F325" s="42"/>
      <c r="G325" s="42"/>
      <c r="H325" s="42"/>
      <c r="I325" s="42"/>
      <c r="J325" s="42"/>
      <c r="K325" s="42" t="s">
        <v>165</v>
      </c>
      <c r="L325" s="73">
        <v>50</v>
      </c>
      <c r="M325" s="168" t="s">
        <v>14</v>
      </c>
      <c r="N325" s="169" t="s">
        <v>14</v>
      </c>
      <c r="O325" s="159" t="s">
        <v>279</v>
      </c>
      <c r="P325" s="170" t="s">
        <v>14</v>
      </c>
      <c r="Q325" s="171"/>
    </row>
    <row r="326" spans="1:17" ht="15" customHeight="1" hidden="1">
      <c r="A326" s="162" t="s">
        <v>14</v>
      </c>
      <c r="B326" s="163" t="s">
        <v>14</v>
      </c>
      <c r="C326" s="162" t="s">
        <v>14</v>
      </c>
      <c r="D326" s="42" t="s">
        <v>10</v>
      </c>
      <c r="E326" s="110" t="s">
        <v>46</v>
      </c>
      <c r="F326" s="110" t="s">
        <v>12</v>
      </c>
      <c r="G326" s="87" t="s">
        <v>253</v>
      </c>
      <c r="H326" s="110">
        <v>244</v>
      </c>
      <c r="I326" s="110">
        <v>290</v>
      </c>
      <c r="J326" s="110" t="s">
        <v>11</v>
      </c>
      <c r="K326" s="110" t="s">
        <v>97</v>
      </c>
      <c r="L326" s="73">
        <f>SUM(L327:L334)</f>
        <v>144</v>
      </c>
      <c r="M326" s="168" t="s">
        <v>14</v>
      </c>
      <c r="N326" s="169"/>
      <c r="O326" s="159" t="s">
        <v>279</v>
      </c>
      <c r="P326" s="170"/>
      <c r="Q326" s="171"/>
    </row>
    <row r="327" spans="1:17" ht="15" customHeight="1" hidden="1">
      <c r="A327" s="162"/>
      <c r="B327" s="163"/>
      <c r="C327" s="162"/>
      <c r="D327" s="42"/>
      <c r="E327" s="42"/>
      <c r="F327" s="42"/>
      <c r="G327" s="42"/>
      <c r="H327" s="42"/>
      <c r="I327" s="42"/>
      <c r="J327" s="42"/>
      <c r="K327" s="42" t="s">
        <v>166</v>
      </c>
      <c r="L327" s="73">
        <v>30</v>
      </c>
      <c r="M327" s="168" t="s">
        <v>14</v>
      </c>
      <c r="N327" s="169" t="s">
        <v>14</v>
      </c>
      <c r="O327" s="159" t="s">
        <v>279</v>
      </c>
      <c r="P327" s="170" t="s">
        <v>14</v>
      </c>
      <c r="Q327" s="171"/>
    </row>
    <row r="328" spans="1:17" ht="15" customHeight="1" hidden="1">
      <c r="A328" s="162"/>
      <c r="B328" s="163"/>
      <c r="C328" s="162"/>
      <c r="D328" s="42"/>
      <c r="E328" s="42"/>
      <c r="F328" s="42"/>
      <c r="G328" s="42"/>
      <c r="H328" s="42"/>
      <c r="I328" s="42"/>
      <c r="J328" s="42"/>
      <c r="K328" s="42" t="s">
        <v>167</v>
      </c>
      <c r="L328" s="73">
        <v>20</v>
      </c>
      <c r="M328" s="168" t="s">
        <v>14</v>
      </c>
      <c r="N328" s="169" t="s">
        <v>14</v>
      </c>
      <c r="O328" s="159" t="s">
        <v>279</v>
      </c>
      <c r="P328" s="170" t="s">
        <v>14</v>
      </c>
      <c r="Q328" s="171"/>
    </row>
    <row r="329" spans="1:17" ht="15" customHeight="1" hidden="1">
      <c r="A329" s="162"/>
      <c r="B329" s="163"/>
      <c r="C329" s="162"/>
      <c r="D329" s="42"/>
      <c r="E329" s="42"/>
      <c r="F329" s="42"/>
      <c r="G329" s="42"/>
      <c r="H329" s="42"/>
      <c r="I329" s="42"/>
      <c r="J329" s="42"/>
      <c r="K329" s="42" t="s">
        <v>168</v>
      </c>
      <c r="L329" s="73">
        <v>20</v>
      </c>
      <c r="M329" s="168" t="s">
        <v>14</v>
      </c>
      <c r="N329" s="169" t="s">
        <v>14</v>
      </c>
      <c r="O329" s="159" t="s">
        <v>279</v>
      </c>
      <c r="P329" s="170" t="s">
        <v>14</v>
      </c>
      <c r="Q329" s="171"/>
    </row>
    <row r="330" spans="1:17" ht="15" customHeight="1" hidden="1">
      <c r="A330" s="162"/>
      <c r="B330" s="163"/>
      <c r="C330" s="162"/>
      <c r="D330" s="42"/>
      <c r="E330" s="42"/>
      <c r="F330" s="42"/>
      <c r="G330" s="42"/>
      <c r="H330" s="42"/>
      <c r="I330" s="42"/>
      <c r="J330" s="42"/>
      <c r="K330" s="42" t="s">
        <v>169</v>
      </c>
      <c r="L330" s="73">
        <v>20</v>
      </c>
      <c r="M330" s="168" t="s">
        <v>14</v>
      </c>
      <c r="N330" s="169" t="s">
        <v>14</v>
      </c>
      <c r="O330" s="159" t="s">
        <v>279</v>
      </c>
      <c r="P330" s="170" t="s">
        <v>14</v>
      </c>
      <c r="Q330" s="171"/>
    </row>
    <row r="331" spans="1:17" ht="15" customHeight="1" hidden="1">
      <c r="A331" s="162"/>
      <c r="B331" s="163"/>
      <c r="C331" s="162"/>
      <c r="D331" s="42"/>
      <c r="E331" s="42"/>
      <c r="F331" s="42"/>
      <c r="G331" s="42"/>
      <c r="H331" s="42"/>
      <c r="I331" s="42"/>
      <c r="J331" s="42"/>
      <c r="K331" s="42" t="s">
        <v>170</v>
      </c>
      <c r="L331" s="73">
        <v>14</v>
      </c>
      <c r="M331" s="168" t="s">
        <v>14</v>
      </c>
      <c r="N331" s="169" t="s">
        <v>14</v>
      </c>
      <c r="O331" s="159" t="s">
        <v>279</v>
      </c>
      <c r="P331" s="170" t="s">
        <v>14</v>
      </c>
      <c r="Q331" s="171"/>
    </row>
    <row r="332" spans="1:17" ht="15" customHeight="1" hidden="1">
      <c r="A332" s="162"/>
      <c r="B332" s="163"/>
      <c r="C332" s="162"/>
      <c r="D332" s="42"/>
      <c r="E332" s="42"/>
      <c r="F332" s="42"/>
      <c r="G332" s="42"/>
      <c r="H332" s="42"/>
      <c r="I332" s="42"/>
      <c r="J332" s="42"/>
      <c r="K332" s="42" t="s">
        <v>171</v>
      </c>
      <c r="L332" s="73">
        <v>10</v>
      </c>
      <c r="M332" s="168" t="s">
        <v>14</v>
      </c>
      <c r="N332" s="169" t="s">
        <v>14</v>
      </c>
      <c r="O332" s="159" t="s">
        <v>279</v>
      </c>
      <c r="P332" s="170" t="s">
        <v>14</v>
      </c>
      <c r="Q332" s="171"/>
    </row>
    <row r="333" spans="1:17" ht="15" customHeight="1" hidden="1">
      <c r="A333" s="162"/>
      <c r="B333" s="163"/>
      <c r="C333" s="162"/>
      <c r="D333" s="42"/>
      <c r="E333" s="42"/>
      <c r="F333" s="42"/>
      <c r="G333" s="42"/>
      <c r="H333" s="42"/>
      <c r="I333" s="42"/>
      <c r="J333" s="42"/>
      <c r="K333" s="42" t="s">
        <v>172</v>
      </c>
      <c r="L333" s="73">
        <v>15</v>
      </c>
      <c r="M333" s="168" t="s">
        <v>14</v>
      </c>
      <c r="N333" s="169" t="s">
        <v>14</v>
      </c>
      <c r="O333" s="159" t="s">
        <v>279</v>
      </c>
      <c r="P333" s="170" t="s">
        <v>14</v>
      </c>
      <c r="Q333" s="171"/>
    </row>
    <row r="334" spans="1:17" ht="15" customHeight="1" hidden="1">
      <c r="A334" s="162"/>
      <c r="B334" s="163"/>
      <c r="C334" s="162"/>
      <c r="D334" s="42"/>
      <c r="E334" s="42"/>
      <c r="F334" s="42"/>
      <c r="G334" s="42"/>
      <c r="H334" s="42"/>
      <c r="I334" s="42"/>
      <c r="J334" s="42"/>
      <c r="K334" s="42" t="s">
        <v>173</v>
      </c>
      <c r="L334" s="73">
        <v>15</v>
      </c>
      <c r="M334" s="168" t="s">
        <v>14</v>
      </c>
      <c r="N334" s="169" t="s">
        <v>14</v>
      </c>
      <c r="O334" s="159" t="s">
        <v>279</v>
      </c>
      <c r="P334" s="170"/>
      <c r="Q334" s="171"/>
    </row>
    <row r="335" spans="1:17" ht="15" customHeight="1" hidden="1">
      <c r="A335" s="162"/>
      <c r="B335" s="163"/>
      <c r="C335" s="162"/>
      <c r="D335" s="42" t="s">
        <v>10</v>
      </c>
      <c r="E335" s="110" t="s">
        <v>46</v>
      </c>
      <c r="F335" s="110" t="s">
        <v>12</v>
      </c>
      <c r="G335" s="87" t="s">
        <v>253</v>
      </c>
      <c r="H335" s="110">
        <v>244</v>
      </c>
      <c r="I335" s="110">
        <v>310</v>
      </c>
      <c r="J335" s="110" t="s">
        <v>11</v>
      </c>
      <c r="K335" s="110" t="s">
        <v>126</v>
      </c>
      <c r="L335" s="73">
        <f>L336</f>
        <v>50</v>
      </c>
      <c r="M335" s="168" t="s">
        <v>14</v>
      </c>
      <c r="N335" s="169"/>
      <c r="O335" s="159" t="s">
        <v>279</v>
      </c>
      <c r="P335" s="170"/>
      <c r="Q335" s="171"/>
    </row>
    <row r="336" spans="1:17" ht="15" customHeight="1" hidden="1">
      <c r="A336" s="162"/>
      <c r="B336" s="163"/>
      <c r="C336" s="162"/>
      <c r="D336" s="42"/>
      <c r="E336" s="110"/>
      <c r="F336" s="110"/>
      <c r="G336" s="110"/>
      <c r="H336" s="110"/>
      <c r="I336" s="110"/>
      <c r="J336" s="110"/>
      <c r="K336" s="110" t="s">
        <v>174</v>
      </c>
      <c r="L336" s="73">
        <v>50</v>
      </c>
      <c r="M336" s="168" t="s">
        <v>14</v>
      </c>
      <c r="N336" s="169" t="s">
        <v>14</v>
      </c>
      <c r="O336" s="159" t="s">
        <v>279</v>
      </c>
      <c r="P336" s="170" t="s">
        <v>14</v>
      </c>
      <c r="Q336" s="171"/>
    </row>
    <row r="337" spans="1:17" ht="15" customHeight="1" hidden="1">
      <c r="A337" s="162" t="s">
        <v>14</v>
      </c>
      <c r="B337" s="163" t="s">
        <v>14</v>
      </c>
      <c r="C337" s="162" t="s">
        <v>14</v>
      </c>
      <c r="D337" s="42" t="s">
        <v>10</v>
      </c>
      <c r="E337" s="110" t="s">
        <v>46</v>
      </c>
      <c r="F337" s="110" t="s">
        <v>12</v>
      </c>
      <c r="G337" s="87" t="s">
        <v>253</v>
      </c>
      <c r="H337" s="110">
        <v>244</v>
      </c>
      <c r="I337" s="110">
        <v>340</v>
      </c>
      <c r="J337" s="110" t="s">
        <v>11</v>
      </c>
      <c r="K337" s="110" t="s">
        <v>128</v>
      </c>
      <c r="L337" s="73">
        <f>SUM(L338:L340)</f>
        <v>110</v>
      </c>
      <c r="M337" s="168" t="s">
        <v>14</v>
      </c>
      <c r="N337" s="169"/>
      <c r="O337" s="159" t="s">
        <v>279</v>
      </c>
      <c r="P337" s="170"/>
      <c r="Q337" s="171"/>
    </row>
    <row r="338" spans="1:17" ht="15" customHeight="1" hidden="1">
      <c r="A338" s="162"/>
      <c r="B338" s="163"/>
      <c r="C338" s="162"/>
      <c r="D338" s="42"/>
      <c r="E338" s="110"/>
      <c r="F338" s="110"/>
      <c r="G338" s="110"/>
      <c r="H338" s="110"/>
      <c r="I338" s="110"/>
      <c r="J338" s="110"/>
      <c r="K338" s="110" t="s">
        <v>175</v>
      </c>
      <c r="L338" s="73">
        <v>50</v>
      </c>
      <c r="M338" s="168" t="s">
        <v>14</v>
      </c>
      <c r="N338" s="169" t="s">
        <v>14</v>
      </c>
      <c r="O338" s="159" t="s">
        <v>279</v>
      </c>
      <c r="P338" s="170" t="s">
        <v>14</v>
      </c>
      <c r="Q338" s="171"/>
    </row>
    <row r="339" spans="1:17" ht="15" customHeight="1" hidden="1">
      <c r="A339" s="162"/>
      <c r="B339" s="163"/>
      <c r="C339" s="162"/>
      <c r="D339" s="42"/>
      <c r="E339" s="110"/>
      <c r="F339" s="110"/>
      <c r="G339" s="110"/>
      <c r="H339" s="110"/>
      <c r="I339" s="110"/>
      <c r="J339" s="110"/>
      <c r="K339" s="110" t="s">
        <v>176</v>
      </c>
      <c r="L339" s="73">
        <v>35</v>
      </c>
      <c r="M339" s="168" t="s">
        <v>14</v>
      </c>
      <c r="N339" s="169" t="s">
        <v>14</v>
      </c>
      <c r="O339" s="159" t="s">
        <v>279</v>
      </c>
      <c r="P339" s="170" t="s">
        <v>14</v>
      </c>
      <c r="Q339" s="171"/>
    </row>
    <row r="340" spans="1:17" ht="15" customHeight="1" hidden="1">
      <c r="A340" s="162"/>
      <c r="B340" s="163"/>
      <c r="C340" s="162"/>
      <c r="D340" s="42"/>
      <c r="E340" s="110"/>
      <c r="F340" s="110"/>
      <c r="G340" s="110"/>
      <c r="H340" s="110"/>
      <c r="I340" s="110"/>
      <c r="J340" s="110"/>
      <c r="K340" s="110"/>
      <c r="L340" s="73">
        <v>25</v>
      </c>
      <c r="M340" s="168" t="s">
        <v>14</v>
      </c>
      <c r="N340" s="169" t="s">
        <v>14</v>
      </c>
      <c r="O340" s="159" t="s">
        <v>279</v>
      </c>
      <c r="P340" s="170" t="s">
        <v>14</v>
      </c>
      <c r="Q340" s="171"/>
    </row>
    <row r="341" spans="1:204" s="37" customFormat="1" ht="15" customHeight="1">
      <c r="A341" s="154">
        <v>1</v>
      </c>
      <c r="B341" s="155">
        <v>1</v>
      </c>
      <c r="C341" s="154"/>
      <c r="D341" s="72" t="s">
        <v>10</v>
      </c>
      <c r="E341" s="72">
        <v>10</v>
      </c>
      <c r="F341" s="72"/>
      <c r="G341" s="72"/>
      <c r="H341" s="72"/>
      <c r="I341" s="72"/>
      <c r="J341" s="72"/>
      <c r="K341" s="72" t="s">
        <v>274</v>
      </c>
      <c r="L341" s="156">
        <f>L342+L347</f>
        <v>6044.9</v>
      </c>
      <c r="M341" s="157"/>
      <c r="N341" s="158"/>
      <c r="O341" s="159" t="s">
        <v>278</v>
      </c>
      <c r="P341" s="160"/>
      <c r="Q341" s="172"/>
      <c r="R341" s="35"/>
      <c r="S341" s="35"/>
      <c r="T341" s="35"/>
      <c r="U341" s="35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</row>
    <row r="342" spans="1:204" s="37" customFormat="1" ht="15" customHeight="1">
      <c r="A342" s="162">
        <v>1</v>
      </c>
      <c r="B342" s="163">
        <v>1</v>
      </c>
      <c r="C342" s="162"/>
      <c r="D342" s="64" t="s">
        <v>10</v>
      </c>
      <c r="E342" s="64">
        <v>10</v>
      </c>
      <c r="F342" s="64" t="s">
        <v>11</v>
      </c>
      <c r="G342" s="64"/>
      <c r="H342" s="64"/>
      <c r="I342" s="64"/>
      <c r="J342" s="64"/>
      <c r="K342" s="64" t="s">
        <v>85</v>
      </c>
      <c r="L342" s="164">
        <f>L343</f>
        <v>24</v>
      </c>
      <c r="M342" s="165"/>
      <c r="N342" s="165"/>
      <c r="O342" s="159" t="s">
        <v>278</v>
      </c>
      <c r="P342" s="166"/>
      <c r="Q342" s="161"/>
      <c r="R342" s="35"/>
      <c r="S342" s="35"/>
      <c r="T342" s="35"/>
      <c r="U342" s="35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</row>
    <row r="343" spans="1:204" s="37" customFormat="1" ht="30">
      <c r="A343" s="162" t="s">
        <v>14</v>
      </c>
      <c r="B343" s="163">
        <v>1</v>
      </c>
      <c r="C343" s="162"/>
      <c r="D343" s="42" t="s">
        <v>10</v>
      </c>
      <c r="E343" s="42">
        <v>10</v>
      </c>
      <c r="F343" s="42" t="s">
        <v>11</v>
      </c>
      <c r="G343" s="190" t="s">
        <v>235</v>
      </c>
      <c r="H343" s="42"/>
      <c r="I343" s="42"/>
      <c r="J343" s="42"/>
      <c r="K343" s="87" t="s">
        <v>236</v>
      </c>
      <c r="L343" s="73">
        <f>L344</f>
        <v>24</v>
      </c>
      <c r="M343" s="191"/>
      <c r="N343" s="192"/>
      <c r="O343" s="159" t="s">
        <v>278</v>
      </c>
      <c r="P343" s="193"/>
      <c r="Q343" s="161"/>
      <c r="R343" s="35"/>
      <c r="S343" s="35"/>
      <c r="T343" s="35"/>
      <c r="U343" s="35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</row>
    <row r="344" spans="1:204" s="37" customFormat="1" ht="15.75">
      <c r="A344" s="162" t="s">
        <v>14</v>
      </c>
      <c r="B344" s="163">
        <v>1</v>
      </c>
      <c r="C344" s="162"/>
      <c r="D344" s="42" t="s">
        <v>10</v>
      </c>
      <c r="E344" s="42" t="s">
        <v>29</v>
      </c>
      <c r="F344" s="42" t="s">
        <v>11</v>
      </c>
      <c r="G344" s="190" t="s">
        <v>235</v>
      </c>
      <c r="H344" s="42">
        <v>312</v>
      </c>
      <c r="I344" s="42"/>
      <c r="J344" s="42"/>
      <c r="K344" s="42" t="s">
        <v>87</v>
      </c>
      <c r="L344" s="73">
        <v>24</v>
      </c>
      <c r="M344" s="191"/>
      <c r="N344" s="192"/>
      <c r="O344" s="159" t="s">
        <v>278</v>
      </c>
      <c r="P344" s="193"/>
      <c r="Q344" s="161"/>
      <c r="R344" s="35"/>
      <c r="S344" s="35"/>
      <c r="T344" s="35"/>
      <c r="U344" s="35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  <c r="GC344" s="36"/>
      <c r="GD344" s="36"/>
      <c r="GE344" s="36"/>
      <c r="GF344" s="36"/>
      <c r="GG344" s="36"/>
      <c r="GH344" s="36"/>
      <c r="GI344" s="36"/>
      <c r="GJ344" s="36"/>
      <c r="GK344" s="36"/>
      <c r="GL344" s="36"/>
      <c r="GM344" s="36"/>
      <c r="GN344" s="36"/>
      <c r="GO344" s="36"/>
      <c r="GP344" s="36"/>
      <c r="GQ344" s="36"/>
      <c r="GR344" s="36"/>
      <c r="GS344" s="36"/>
      <c r="GT344" s="36"/>
      <c r="GU344" s="36"/>
      <c r="GV344" s="36"/>
    </row>
    <row r="345" spans="1:204" s="37" customFormat="1" ht="15.75" hidden="1">
      <c r="A345" s="162"/>
      <c r="B345" s="163" t="s">
        <v>14</v>
      </c>
      <c r="C345" s="162"/>
      <c r="D345" s="42" t="s">
        <v>10</v>
      </c>
      <c r="E345" s="42" t="s">
        <v>29</v>
      </c>
      <c r="F345" s="42" t="s">
        <v>11</v>
      </c>
      <c r="G345" s="190" t="s">
        <v>235</v>
      </c>
      <c r="H345" s="42">
        <v>312</v>
      </c>
      <c r="I345" s="42">
        <v>263</v>
      </c>
      <c r="J345" s="42" t="s">
        <v>11</v>
      </c>
      <c r="K345" s="42" t="s">
        <v>86</v>
      </c>
      <c r="L345" s="73">
        <f>L346</f>
        <v>24</v>
      </c>
      <c r="M345" s="168" t="s">
        <v>14</v>
      </c>
      <c r="N345" s="192"/>
      <c r="O345" s="159" t="s">
        <v>278</v>
      </c>
      <c r="P345" s="193"/>
      <c r="Q345" s="161"/>
      <c r="R345" s="35"/>
      <c r="S345" s="35"/>
      <c r="T345" s="35"/>
      <c r="U345" s="35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  <c r="GC345" s="36"/>
      <c r="GD345" s="36"/>
      <c r="GE345" s="36"/>
      <c r="GF345" s="36"/>
      <c r="GG345" s="36"/>
      <c r="GH345" s="36"/>
      <c r="GI345" s="36"/>
      <c r="GJ345" s="36"/>
      <c r="GK345" s="36"/>
      <c r="GL345" s="36"/>
      <c r="GM345" s="36"/>
      <c r="GN345" s="36"/>
      <c r="GO345" s="36"/>
      <c r="GP345" s="36"/>
      <c r="GQ345" s="36"/>
      <c r="GR345" s="36"/>
      <c r="GS345" s="36"/>
      <c r="GT345" s="36"/>
      <c r="GU345" s="36"/>
      <c r="GV345" s="36"/>
    </row>
    <row r="346" spans="1:204" s="37" customFormat="1" ht="15.75" hidden="1">
      <c r="A346" s="162"/>
      <c r="B346" s="163"/>
      <c r="C346" s="162"/>
      <c r="D346" s="42" t="s">
        <v>10</v>
      </c>
      <c r="E346" s="42"/>
      <c r="F346" s="42"/>
      <c r="G346" s="42"/>
      <c r="H346" s="42"/>
      <c r="I346" s="42"/>
      <c r="J346" s="42"/>
      <c r="K346" s="42"/>
      <c r="L346" s="73">
        <v>24</v>
      </c>
      <c r="M346" s="168" t="s">
        <v>14</v>
      </c>
      <c r="N346" s="192"/>
      <c r="O346" s="159" t="s">
        <v>278</v>
      </c>
      <c r="P346" s="170" t="s">
        <v>14</v>
      </c>
      <c r="Q346" s="161"/>
      <c r="R346" s="35"/>
      <c r="S346" s="35"/>
      <c r="T346" s="35"/>
      <c r="U346" s="35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</row>
    <row r="347" spans="1:204" s="189" customFormat="1" ht="15.75">
      <c r="A347" s="154">
        <v>1</v>
      </c>
      <c r="B347" s="163">
        <v>1</v>
      </c>
      <c r="C347" s="154"/>
      <c r="D347" s="64" t="s">
        <v>10</v>
      </c>
      <c r="E347" s="64">
        <v>10</v>
      </c>
      <c r="F347" s="64" t="s">
        <v>25</v>
      </c>
      <c r="G347" s="64"/>
      <c r="H347" s="64"/>
      <c r="I347" s="64"/>
      <c r="J347" s="64"/>
      <c r="K347" s="64" t="s">
        <v>106</v>
      </c>
      <c r="L347" s="164">
        <f>L348+L352+L354</f>
        <v>6020.9</v>
      </c>
      <c r="M347" s="165" t="str">
        <f>M350</f>
        <v> </v>
      </c>
      <c r="N347" s="165"/>
      <c r="O347" s="159" t="s">
        <v>278</v>
      </c>
      <c r="P347" s="194"/>
      <c r="Q347" s="186"/>
      <c r="R347" s="187"/>
      <c r="S347" s="187"/>
      <c r="T347" s="187"/>
      <c r="U347" s="187"/>
      <c r="V347" s="188"/>
      <c r="W347" s="188"/>
      <c r="X347" s="188"/>
      <c r="Y347" s="188"/>
      <c r="Z347" s="188"/>
      <c r="AA347" s="188"/>
      <c r="AB347" s="188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8"/>
      <c r="BA347" s="188"/>
      <c r="BB347" s="188"/>
      <c r="BC347" s="188"/>
      <c r="BD347" s="188"/>
      <c r="BE347" s="188"/>
      <c r="BF347" s="188"/>
      <c r="BG347" s="188"/>
      <c r="BH347" s="188"/>
      <c r="BI347" s="188"/>
      <c r="BJ347" s="188"/>
      <c r="BK347" s="188"/>
      <c r="BL347" s="188"/>
      <c r="BM347" s="188"/>
      <c r="BN347" s="188"/>
      <c r="BO347" s="188"/>
      <c r="BP347" s="188"/>
      <c r="BQ347" s="188"/>
      <c r="BR347" s="188"/>
      <c r="BS347" s="188"/>
      <c r="BT347" s="188"/>
      <c r="BU347" s="188"/>
      <c r="BV347" s="188"/>
      <c r="BW347" s="188"/>
      <c r="BX347" s="188"/>
      <c r="BY347" s="188"/>
      <c r="BZ347" s="188"/>
      <c r="CA347" s="188"/>
      <c r="CB347" s="188"/>
      <c r="CC347" s="188"/>
      <c r="CD347" s="188"/>
      <c r="CE347" s="188"/>
      <c r="CF347" s="188"/>
      <c r="CG347" s="188"/>
      <c r="CH347" s="188"/>
      <c r="CI347" s="188"/>
      <c r="CJ347" s="188"/>
      <c r="CK347" s="188"/>
      <c r="CL347" s="188"/>
      <c r="CM347" s="188"/>
      <c r="CN347" s="188"/>
      <c r="CO347" s="188"/>
      <c r="CP347" s="188"/>
      <c r="CQ347" s="188"/>
      <c r="CR347" s="188"/>
      <c r="CS347" s="188"/>
      <c r="CT347" s="188"/>
      <c r="CU347" s="188"/>
      <c r="CV347" s="188"/>
      <c r="CW347" s="188"/>
      <c r="CX347" s="188"/>
      <c r="CY347" s="188"/>
      <c r="CZ347" s="188"/>
      <c r="DA347" s="188"/>
      <c r="DB347" s="188"/>
      <c r="DC347" s="188"/>
      <c r="DD347" s="188"/>
      <c r="DE347" s="188"/>
      <c r="DF347" s="188"/>
      <c r="DG347" s="188"/>
      <c r="DH347" s="188"/>
      <c r="DI347" s="188"/>
      <c r="DJ347" s="188"/>
      <c r="DK347" s="188"/>
      <c r="DL347" s="188"/>
      <c r="DM347" s="188"/>
      <c r="DN347" s="188"/>
      <c r="DO347" s="188"/>
      <c r="DP347" s="188"/>
      <c r="DQ347" s="188"/>
      <c r="DR347" s="188"/>
      <c r="DS347" s="188"/>
      <c r="DT347" s="188"/>
      <c r="DU347" s="188"/>
      <c r="DV347" s="188"/>
      <c r="DW347" s="188"/>
      <c r="DX347" s="188"/>
      <c r="DY347" s="188"/>
      <c r="DZ347" s="188"/>
      <c r="EA347" s="188"/>
      <c r="EB347" s="188"/>
      <c r="EC347" s="188"/>
      <c r="ED347" s="188"/>
      <c r="EE347" s="188"/>
      <c r="EF347" s="188"/>
      <c r="EG347" s="188"/>
      <c r="EH347" s="188"/>
      <c r="EI347" s="188"/>
      <c r="EJ347" s="188"/>
      <c r="EK347" s="188"/>
      <c r="EL347" s="188"/>
      <c r="EM347" s="188"/>
      <c r="EN347" s="188"/>
      <c r="EO347" s="188"/>
      <c r="EP347" s="188"/>
      <c r="EQ347" s="188"/>
      <c r="ER347" s="188"/>
      <c r="ES347" s="188"/>
      <c r="ET347" s="188"/>
      <c r="EU347" s="188"/>
      <c r="EV347" s="188"/>
      <c r="EW347" s="188"/>
      <c r="EX347" s="188"/>
      <c r="EY347" s="188"/>
      <c r="EZ347" s="188"/>
      <c r="FA347" s="188"/>
      <c r="FB347" s="188"/>
      <c r="FC347" s="188"/>
      <c r="FD347" s="188"/>
      <c r="FE347" s="188"/>
      <c r="FF347" s="188"/>
      <c r="FG347" s="188"/>
      <c r="FH347" s="188"/>
      <c r="FI347" s="188"/>
      <c r="FJ347" s="188"/>
      <c r="FK347" s="188"/>
      <c r="FL347" s="188"/>
      <c r="FM347" s="188"/>
      <c r="FN347" s="188"/>
      <c r="FO347" s="188"/>
      <c r="FP347" s="188"/>
      <c r="FQ347" s="188"/>
      <c r="FR347" s="188"/>
      <c r="FS347" s="188"/>
      <c r="FT347" s="188"/>
      <c r="FU347" s="188"/>
      <c r="FV347" s="188"/>
      <c r="FW347" s="188"/>
      <c r="FX347" s="188"/>
      <c r="FY347" s="188"/>
      <c r="FZ347" s="188"/>
      <c r="GA347" s="188"/>
      <c r="GB347" s="188"/>
      <c r="GC347" s="188"/>
      <c r="GD347" s="188"/>
      <c r="GE347" s="188"/>
      <c r="GF347" s="188"/>
      <c r="GG347" s="188"/>
      <c r="GH347" s="188"/>
      <c r="GI347" s="188"/>
      <c r="GJ347" s="188"/>
      <c r="GK347" s="188"/>
      <c r="GL347" s="188"/>
      <c r="GM347" s="188"/>
      <c r="GN347" s="188"/>
      <c r="GO347" s="188"/>
      <c r="GP347" s="188"/>
      <c r="GQ347" s="188"/>
      <c r="GR347" s="188"/>
      <c r="GS347" s="188"/>
      <c r="GT347" s="188"/>
      <c r="GU347" s="188"/>
      <c r="GV347" s="188"/>
    </row>
    <row r="348" spans="1:17" ht="30">
      <c r="A348" s="162" t="s">
        <v>14</v>
      </c>
      <c r="B348" s="163">
        <v>1</v>
      </c>
      <c r="C348" s="162">
        <v>1</v>
      </c>
      <c r="D348" s="42" t="s">
        <v>10</v>
      </c>
      <c r="E348" s="42">
        <v>10</v>
      </c>
      <c r="F348" s="42" t="s">
        <v>25</v>
      </c>
      <c r="G348" s="190" t="s">
        <v>251</v>
      </c>
      <c r="H348" s="42" t="s">
        <v>14</v>
      </c>
      <c r="I348" s="42"/>
      <c r="J348" s="42"/>
      <c r="K348" s="195" t="s">
        <v>252</v>
      </c>
      <c r="L348" s="73">
        <f>L349</f>
        <v>40</v>
      </c>
      <c r="M348" s="168"/>
      <c r="N348" s="169"/>
      <c r="O348" s="159" t="s">
        <v>278</v>
      </c>
      <c r="P348" s="170"/>
      <c r="Q348" s="173"/>
    </row>
    <row r="349" spans="1:17" ht="15" customHeight="1">
      <c r="A349" s="162" t="s">
        <v>14</v>
      </c>
      <c r="B349" s="163">
        <v>1</v>
      </c>
      <c r="C349" s="162" t="s">
        <v>14</v>
      </c>
      <c r="D349" s="42" t="s">
        <v>10</v>
      </c>
      <c r="E349" s="42">
        <v>10</v>
      </c>
      <c r="F349" s="42" t="s">
        <v>25</v>
      </c>
      <c r="G349" s="190" t="s">
        <v>251</v>
      </c>
      <c r="H349" s="42">
        <v>322</v>
      </c>
      <c r="I349" s="42"/>
      <c r="J349" s="42"/>
      <c r="K349" s="42" t="s">
        <v>51</v>
      </c>
      <c r="L349" s="73">
        <f>L350</f>
        <v>40</v>
      </c>
      <c r="M349" s="168"/>
      <c r="N349" s="169"/>
      <c r="O349" s="159" t="s">
        <v>278</v>
      </c>
      <c r="P349" s="170"/>
      <c r="Q349" s="171"/>
    </row>
    <row r="350" spans="1:17" ht="14.25" customHeight="1" hidden="1">
      <c r="A350" s="162" t="s">
        <v>14</v>
      </c>
      <c r="B350" s="163" t="s">
        <v>14</v>
      </c>
      <c r="C350" s="162" t="s">
        <v>14</v>
      </c>
      <c r="D350" s="42" t="s">
        <v>10</v>
      </c>
      <c r="E350" s="42">
        <v>10</v>
      </c>
      <c r="F350" s="42" t="s">
        <v>25</v>
      </c>
      <c r="G350" s="190" t="s">
        <v>251</v>
      </c>
      <c r="H350" s="42">
        <v>322</v>
      </c>
      <c r="I350" s="110" t="s">
        <v>84</v>
      </c>
      <c r="J350" s="42" t="s">
        <v>11</v>
      </c>
      <c r="K350" s="42" t="s">
        <v>52</v>
      </c>
      <c r="L350" s="73">
        <f>L351</f>
        <v>40</v>
      </c>
      <c r="M350" s="168" t="s">
        <v>14</v>
      </c>
      <c r="N350" s="169"/>
      <c r="O350" s="159" t="s">
        <v>278</v>
      </c>
      <c r="P350" s="170"/>
      <c r="Q350" s="171"/>
    </row>
    <row r="351" spans="1:17" ht="26.25" customHeight="1" hidden="1">
      <c r="A351" s="162"/>
      <c r="B351" s="163"/>
      <c r="C351" s="162"/>
      <c r="D351" s="42" t="s">
        <v>10</v>
      </c>
      <c r="E351" s="42"/>
      <c r="F351" s="42"/>
      <c r="G351" s="42"/>
      <c r="H351" s="42"/>
      <c r="I351" s="42"/>
      <c r="J351" s="42"/>
      <c r="K351" s="42"/>
      <c r="L351" s="73">
        <v>40</v>
      </c>
      <c r="M351" s="168" t="s">
        <v>14</v>
      </c>
      <c r="N351" s="169" t="s">
        <v>14</v>
      </c>
      <c r="O351" s="159" t="s">
        <v>278</v>
      </c>
      <c r="P351" s="170" t="s">
        <v>14</v>
      </c>
      <c r="Q351" s="171"/>
    </row>
    <row r="352" spans="1:17" ht="32.25" customHeight="1">
      <c r="A352" s="174"/>
      <c r="B352" s="163"/>
      <c r="C352" s="174"/>
      <c r="D352" s="42" t="s">
        <v>10</v>
      </c>
      <c r="E352" s="178" t="s">
        <v>29</v>
      </c>
      <c r="F352" s="178" t="s">
        <v>25</v>
      </c>
      <c r="G352" s="178" t="s">
        <v>348</v>
      </c>
      <c r="H352" s="178"/>
      <c r="I352" s="178"/>
      <c r="J352" s="178"/>
      <c r="K352" s="178" t="s">
        <v>349</v>
      </c>
      <c r="L352" s="196">
        <f>L353</f>
        <v>2448</v>
      </c>
      <c r="M352" s="179"/>
      <c r="N352" s="180"/>
      <c r="O352" s="177"/>
      <c r="P352" s="170"/>
      <c r="Q352" s="171"/>
    </row>
    <row r="353" spans="1:17" ht="48" customHeight="1">
      <c r="A353" s="174"/>
      <c r="B353" s="163"/>
      <c r="C353" s="174"/>
      <c r="D353" s="42" t="s">
        <v>10</v>
      </c>
      <c r="E353" s="178" t="s">
        <v>29</v>
      </c>
      <c r="F353" s="178" t="s">
        <v>25</v>
      </c>
      <c r="G353" s="178" t="s">
        <v>348</v>
      </c>
      <c r="H353" s="178" t="s">
        <v>345</v>
      </c>
      <c r="I353" s="178"/>
      <c r="J353" s="178"/>
      <c r="K353" s="178" t="s">
        <v>347</v>
      </c>
      <c r="L353" s="196">
        <v>2448</v>
      </c>
      <c r="M353" s="179"/>
      <c r="N353" s="180"/>
      <c r="O353" s="177"/>
      <c r="P353" s="170"/>
      <c r="Q353" s="171"/>
    </row>
    <row r="354" spans="1:17" ht="34.5" customHeight="1">
      <c r="A354" s="174"/>
      <c r="B354" s="163"/>
      <c r="C354" s="174"/>
      <c r="D354" s="42" t="s">
        <v>10</v>
      </c>
      <c r="E354" s="178" t="s">
        <v>29</v>
      </c>
      <c r="F354" s="178" t="s">
        <v>25</v>
      </c>
      <c r="G354" s="178" t="s">
        <v>344</v>
      </c>
      <c r="H354" s="178"/>
      <c r="I354" s="178"/>
      <c r="J354" s="178"/>
      <c r="K354" s="178" t="s">
        <v>346</v>
      </c>
      <c r="L354" s="196">
        <f>L355</f>
        <v>3532.9</v>
      </c>
      <c r="M354" s="179"/>
      <c r="N354" s="180"/>
      <c r="O354" s="177"/>
      <c r="P354" s="170"/>
      <c r="Q354" s="171"/>
    </row>
    <row r="355" spans="1:17" ht="48" customHeight="1">
      <c r="A355" s="174"/>
      <c r="B355" s="163"/>
      <c r="C355" s="174"/>
      <c r="D355" s="42" t="s">
        <v>10</v>
      </c>
      <c r="E355" s="178" t="s">
        <v>29</v>
      </c>
      <c r="F355" s="178" t="s">
        <v>25</v>
      </c>
      <c r="G355" s="178" t="s">
        <v>344</v>
      </c>
      <c r="H355" s="178" t="s">
        <v>345</v>
      </c>
      <c r="I355" s="178"/>
      <c r="J355" s="178"/>
      <c r="K355" s="178" t="s">
        <v>347</v>
      </c>
      <c r="L355" s="196">
        <v>3532.9</v>
      </c>
      <c r="M355" s="179"/>
      <c r="N355" s="180"/>
      <c r="O355" s="177"/>
      <c r="P355" s="170"/>
      <c r="Q355" s="171"/>
    </row>
    <row r="356" spans="1:204" s="37" customFormat="1" ht="15" customHeight="1">
      <c r="A356" s="154">
        <v>1</v>
      </c>
      <c r="B356" s="155">
        <v>1</v>
      </c>
      <c r="C356" s="154">
        <v>1</v>
      </c>
      <c r="D356" s="42" t="s">
        <v>10</v>
      </c>
      <c r="E356" s="72">
        <v>11</v>
      </c>
      <c r="F356" s="72"/>
      <c r="G356" s="72"/>
      <c r="H356" s="72"/>
      <c r="I356" s="72"/>
      <c r="J356" s="72"/>
      <c r="K356" s="72" t="s">
        <v>275</v>
      </c>
      <c r="L356" s="156">
        <f>L363+L358</f>
        <v>3684</v>
      </c>
      <c r="M356" s="157"/>
      <c r="N356" s="158"/>
      <c r="O356" s="159" t="s">
        <v>279</v>
      </c>
      <c r="P356" s="160"/>
      <c r="Q356" s="161"/>
      <c r="R356" s="35"/>
      <c r="S356" s="35"/>
      <c r="T356" s="35"/>
      <c r="U356" s="35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  <c r="GC356" s="36"/>
      <c r="GD356" s="36"/>
      <c r="GE356" s="36"/>
      <c r="GF356" s="36"/>
      <c r="GG356" s="36"/>
      <c r="GH356" s="36"/>
      <c r="GI356" s="36"/>
      <c r="GJ356" s="36"/>
      <c r="GK356" s="36"/>
      <c r="GL356" s="36"/>
      <c r="GM356" s="36"/>
      <c r="GN356" s="36"/>
      <c r="GO356" s="36"/>
      <c r="GP356" s="36"/>
      <c r="GQ356" s="36"/>
      <c r="GR356" s="36"/>
      <c r="GS356" s="36"/>
      <c r="GT356" s="36"/>
      <c r="GU356" s="36"/>
      <c r="GV356" s="36"/>
    </row>
    <row r="357" spans="1:204" s="37" customFormat="1" ht="15" customHeight="1">
      <c r="A357" s="197"/>
      <c r="B357" s="155"/>
      <c r="C357" s="197"/>
      <c r="D357" s="64" t="s">
        <v>10</v>
      </c>
      <c r="E357" s="198" t="s">
        <v>62</v>
      </c>
      <c r="F357" s="198" t="s">
        <v>24</v>
      </c>
      <c r="G357" s="198"/>
      <c r="H357" s="198"/>
      <c r="I357" s="198"/>
      <c r="J357" s="198"/>
      <c r="K357" s="198" t="s">
        <v>350</v>
      </c>
      <c r="L357" s="199">
        <f>L358</f>
        <v>3550</v>
      </c>
      <c r="M357" s="200"/>
      <c r="N357" s="201"/>
      <c r="O357" s="177"/>
      <c r="P357" s="160"/>
      <c r="Q357" s="161"/>
      <c r="R357" s="35"/>
      <c r="S357" s="35"/>
      <c r="T357" s="35"/>
      <c r="U357" s="35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</row>
    <row r="358" spans="1:204" s="37" customFormat="1" ht="37.5" customHeight="1">
      <c r="A358" s="197"/>
      <c r="B358" s="155"/>
      <c r="C358" s="197"/>
      <c r="D358" s="42" t="s">
        <v>10</v>
      </c>
      <c r="E358" s="202"/>
      <c r="F358" s="202"/>
      <c r="G358" s="87" t="s">
        <v>241</v>
      </c>
      <c r="H358" s="202"/>
      <c r="I358" s="202"/>
      <c r="J358" s="202"/>
      <c r="K358" s="178" t="s">
        <v>242</v>
      </c>
      <c r="L358" s="176">
        <f>L359+L361</f>
        <v>3550</v>
      </c>
      <c r="M358" s="200"/>
      <c r="N358" s="201"/>
      <c r="O358" s="177"/>
      <c r="P358" s="160"/>
      <c r="Q358" s="161"/>
      <c r="R358" s="35"/>
      <c r="S358" s="35"/>
      <c r="T358" s="35"/>
      <c r="U358" s="35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</row>
    <row r="359" spans="1:204" s="37" customFormat="1" ht="33" customHeight="1">
      <c r="A359" s="197"/>
      <c r="B359" s="155"/>
      <c r="C359" s="197"/>
      <c r="D359" s="42" t="s">
        <v>10</v>
      </c>
      <c r="E359" s="178" t="s">
        <v>62</v>
      </c>
      <c r="F359" s="178" t="s">
        <v>24</v>
      </c>
      <c r="G359" s="87" t="s">
        <v>351</v>
      </c>
      <c r="H359" s="202"/>
      <c r="I359" s="202"/>
      <c r="J359" s="202"/>
      <c r="K359" s="257" t="s">
        <v>352</v>
      </c>
      <c r="L359" s="258">
        <f>L360</f>
        <v>798.75</v>
      </c>
      <c r="M359" s="200"/>
      <c r="N359" s="201"/>
      <c r="O359" s="177"/>
      <c r="P359" s="160"/>
      <c r="Q359" s="161"/>
      <c r="R359" s="35"/>
      <c r="S359" s="35"/>
      <c r="T359" s="35"/>
      <c r="U359" s="35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</row>
    <row r="360" spans="1:204" s="37" customFormat="1" ht="15" customHeight="1">
      <c r="A360" s="197"/>
      <c r="B360" s="155"/>
      <c r="C360" s="197"/>
      <c r="D360" s="42" t="s">
        <v>10</v>
      </c>
      <c r="E360" s="178" t="s">
        <v>62</v>
      </c>
      <c r="F360" s="178" t="s">
        <v>24</v>
      </c>
      <c r="G360" s="87" t="s">
        <v>351</v>
      </c>
      <c r="H360" s="178" t="s">
        <v>89</v>
      </c>
      <c r="I360" s="202"/>
      <c r="J360" s="202"/>
      <c r="K360" s="42" t="s">
        <v>18</v>
      </c>
      <c r="L360" s="176">
        <f>798.75</f>
        <v>798.75</v>
      </c>
      <c r="M360" s="200"/>
      <c r="N360" s="201"/>
      <c r="O360" s="177"/>
      <c r="P360" s="160"/>
      <c r="Q360" s="161"/>
      <c r="R360" s="35"/>
      <c r="S360" s="35"/>
      <c r="T360" s="35"/>
      <c r="U360" s="35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</row>
    <row r="361" spans="1:204" s="37" customFormat="1" ht="39.75" customHeight="1">
      <c r="A361" s="197"/>
      <c r="B361" s="155"/>
      <c r="C361" s="197"/>
      <c r="D361" s="42" t="s">
        <v>10</v>
      </c>
      <c r="E361" s="178" t="s">
        <v>62</v>
      </c>
      <c r="F361" s="178" t="s">
        <v>24</v>
      </c>
      <c r="G361" s="87" t="s">
        <v>353</v>
      </c>
      <c r="H361" s="202"/>
      <c r="I361" s="202"/>
      <c r="J361" s="202"/>
      <c r="K361" s="257" t="s">
        <v>354</v>
      </c>
      <c r="L361" s="258">
        <f>L362</f>
        <v>2751.25</v>
      </c>
      <c r="M361" s="200"/>
      <c r="N361" s="201"/>
      <c r="O361" s="177"/>
      <c r="P361" s="160"/>
      <c r="Q361" s="161"/>
      <c r="R361" s="35"/>
      <c r="S361" s="35"/>
      <c r="T361" s="35"/>
      <c r="U361" s="35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</row>
    <row r="362" spans="1:204" s="37" customFormat="1" ht="15" customHeight="1">
      <c r="A362" s="197"/>
      <c r="B362" s="155"/>
      <c r="C362" s="197"/>
      <c r="D362" s="42" t="s">
        <v>10</v>
      </c>
      <c r="E362" s="178" t="s">
        <v>62</v>
      </c>
      <c r="F362" s="178" t="s">
        <v>24</v>
      </c>
      <c r="G362" s="87" t="s">
        <v>353</v>
      </c>
      <c r="H362" s="178" t="s">
        <v>89</v>
      </c>
      <c r="I362" s="202"/>
      <c r="J362" s="202"/>
      <c r="K362" s="42" t="s">
        <v>18</v>
      </c>
      <c r="L362" s="176">
        <v>2751.25</v>
      </c>
      <c r="M362" s="200"/>
      <c r="N362" s="201"/>
      <c r="O362" s="177"/>
      <c r="P362" s="160"/>
      <c r="Q362" s="161"/>
      <c r="R362" s="35"/>
      <c r="S362" s="35"/>
      <c r="T362" s="35"/>
      <c r="U362" s="35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</row>
    <row r="363" spans="1:17" ht="15.75">
      <c r="A363" s="162">
        <v>1</v>
      </c>
      <c r="B363" s="163">
        <v>1</v>
      </c>
      <c r="C363" s="162">
        <v>1</v>
      </c>
      <c r="D363" s="64" t="s">
        <v>10</v>
      </c>
      <c r="E363" s="64">
        <v>11</v>
      </c>
      <c r="F363" s="64" t="s">
        <v>35</v>
      </c>
      <c r="G363" s="64"/>
      <c r="H363" s="64"/>
      <c r="I363" s="64"/>
      <c r="J363" s="64"/>
      <c r="K363" s="64" t="s">
        <v>53</v>
      </c>
      <c r="L363" s="164">
        <f>L364+L373</f>
        <v>134</v>
      </c>
      <c r="M363" s="203"/>
      <c r="N363" s="203"/>
      <c r="O363" s="159" t="s">
        <v>279</v>
      </c>
      <c r="P363" s="204"/>
      <c r="Q363" s="173"/>
    </row>
    <row r="364" spans="1:204" s="189" customFormat="1" ht="30">
      <c r="A364" s="162" t="s">
        <v>14</v>
      </c>
      <c r="B364" s="163">
        <v>1</v>
      </c>
      <c r="C364" s="162">
        <v>1</v>
      </c>
      <c r="D364" s="42" t="s">
        <v>10</v>
      </c>
      <c r="E364" s="42">
        <v>11</v>
      </c>
      <c r="F364" s="42" t="s">
        <v>35</v>
      </c>
      <c r="G364" s="87" t="s">
        <v>241</v>
      </c>
      <c r="H364" s="42"/>
      <c r="I364" s="42"/>
      <c r="J364" s="42"/>
      <c r="K364" s="87" t="s">
        <v>242</v>
      </c>
      <c r="L364" s="73">
        <f>L365</f>
        <v>134</v>
      </c>
      <c r="M364" s="183"/>
      <c r="N364" s="184"/>
      <c r="O364" s="159" t="s">
        <v>279</v>
      </c>
      <c r="P364" s="185"/>
      <c r="Q364" s="186"/>
      <c r="R364" s="187"/>
      <c r="S364" s="187"/>
      <c r="T364" s="187"/>
      <c r="U364" s="187"/>
      <c r="V364" s="188"/>
      <c r="W364" s="188"/>
      <c r="X364" s="188"/>
      <c r="Y364" s="188"/>
      <c r="Z364" s="188"/>
      <c r="AA364" s="188"/>
      <c r="AB364" s="188"/>
      <c r="AC364" s="188"/>
      <c r="AD364" s="188"/>
      <c r="AE364" s="188"/>
      <c r="AF364" s="188"/>
      <c r="AG364" s="188"/>
      <c r="AH364" s="188"/>
      <c r="AI364" s="188"/>
      <c r="AJ364" s="188"/>
      <c r="AK364" s="188"/>
      <c r="AL364" s="188"/>
      <c r="AM364" s="188"/>
      <c r="AN364" s="188"/>
      <c r="AO364" s="188"/>
      <c r="AP364" s="188"/>
      <c r="AQ364" s="188"/>
      <c r="AR364" s="188"/>
      <c r="AS364" s="188"/>
      <c r="AT364" s="188"/>
      <c r="AU364" s="188"/>
      <c r="AV364" s="188"/>
      <c r="AW364" s="188"/>
      <c r="AX364" s="188"/>
      <c r="AY364" s="188"/>
      <c r="AZ364" s="188"/>
      <c r="BA364" s="188"/>
      <c r="BB364" s="188"/>
      <c r="BC364" s="188"/>
      <c r="BD364" s="188"/>
      <c r="BE364" s="188"/>
      <c r="BF364" s="188"/>
      <c r="BG364" s="188"/>
      <c r="BH364" s="188"/>
      <c r="BI364" s="188"/>
      <c r="BJ364" s="188"/>
      <c r="BK364" s="188"/>
      <c r="BL364" s="188"/>
      <c r="BM364" s="188"/>
      <c r="BN364" s="188"/>
      <c r="BO364" s="188"/>
      <c r="BP364" s="188"/>
      <c r="BQ364" s="188"/>
      <c r="BR364" s="188"/>
      <c r="BS364" s="188"/>
      <c r="BT364" s="188"/>
      <c r="BU364" s="188"/>
      <c r="BV364" s="188"/>
      <c r="BW364" s="188"/>
      <c r="BX364" s="188"/>
      <c r="BY364" s="188"/>
      <c r="BZ364" s="188"/>
      <c r="CA364" s="188"/>
      <c r="CB364" s="188"/>
      <c r="CC364" s="188"/>
      <c r="CD364" s="188"/>
      <c r="CE364" s="188"/>
      <c r="CF364" s="188"/>
      <c r="CG364" s="188"/>
      <c r="CH364" s="188"/>
      <c r="CI364" s="188"/>
      <c r="CJ364" s="188"/>
      <c r="CK364" s="188"/>
      <c r="CL364" s="188"/>
      <c r="CM364" s="188"/>
      <c r="CN364" s="188"/>
      <c r="CO364" s="188"/>
      <c r="CP364" s="188"/>
      <c r="CQ364" s="188"/>
      <c r="CR364" s="188"/>
      <c r="CS364" s="188"/>
      <c r="CT364" s="188"/>
      <c r="CU364" s="188"/>
      <c r="CV364" s="188"/>
      <c r="CW364" s="188"/>
      <c r="CX364" s="188"/>
      <c r="CY364" s="188"/>
      <c r="CZ364" s="188"/>
      <c r="DA364" s="188"/>
      <c r="DB364" s="188"/>
      <c r="DC364" s="188"/>
      <c r="DD364" s="188"/>
      <c r="DE364" s="188"/>
      <c r="DF364" s="188"/>
      <c r="DG364" s="188"/>
      <c r="DH364" s="188"/>
      <c r="DI364" s="188"/>
      <c r="DJ364" s="188"/>
      <c r="DK364" s="188"/>
      <c r="DL364" s="188"/>
      <c r="DM364" s="188"/>
      <c r="DN364" s="188"/>
      <c r="DO364" s="188"/>
      <c r="DP364" s="188"/>
      <c r="DQ364" s="188"/>
      <c r="DR364" s="188"/>
      <c r="DS364" s="188"/>
      <c r="DT364" s="188"/>
      <c r="DU364" s="188"/>
      <c r="DV364" s="188"/>
      <c r="DW364" s="188"/>
      <c r="DX364" s="188"/>
      <c r="DY364" s="188"/>
      <c r="DZ364" s="188"/>
      <c r="EA364" s="188"/>
      <c r="EB364" s="188"/>
      <c r="EC364" s="188"/>
      <c r="ED364" s="188"/>
      <c r="EE364" s="188"/>
      <c r="EF364" s="188"/>
      <c r="EG364" s="188"/>
      <c r="EH364" s="188"/>
      <c r="EI364" s="188"/>
      <c r="EJ364" s="188"/>
      <c r="EK364" s="188"/>
      <c r="EL364" s="188"/>
      <c r="EM364" s="188"/>
      <c r="EN364" s="188"/>
      <c r="EO364" s="188"/>
      <c r="EP364" s="188"/>
      <c r="EQ364" s="188"/>
      <c r="ER364" s="188"/>
      <c r="ES364" s="188"/>
      <c r="ET364" s="188"/>
      <c r="EU364" s="188"/>
      <c r="EV364" s="188"/>
      <c r="EW364" s="188"/>
      <c r="EX364" s="188"/>
      <c r="EY364" s="188"/>
      <c r="EZ364" s="188"/>
      <c r="FA364" s="188"/>
      <c r="FB364" s="188"/>
      <c r="FC364" s="188"/>
      <c r="FD364" s="188"/>
      <c r="FE364" s="188"/>
      <c r="FF364" s="188"/>
      <c r="FG364" s="188"/>
      <c r="FH364" s="188"/>
      <c r="FI364" s="188"/>
      <c r="FJ364" s="188"/>
      <c r="FK364" s="188"/>
      <c r="FL364" s="188"/>
      <c r="FM364" s="188"/>
      <c r="FN364" s="188"/>
      <c r="FO364" s="188"/>
      <c r="FP364" s="188"/>
      <c r="FQ364" s="188"/>
      <c r="FR364" s="188"/>
      <c r="FS364" s="188"/>
      <c r="FT364" s="188"/>
      <c r="FU364" s="188"/>
      <c r="FV364" s="188"/>
      <c r="FW364" s="188"/>
      <c r="FX364" s="188"/>
      <c r="FY364" s="188"/>
      <c r="FZ364" s="188"/>
      <c r="GA364" s="188"/>
      <c r="GB364" s="188"/>
      <c r="GC364" s="188"/>
      <c r="GD364" s="188"/>
      <c r="GE364" s="188"/>
      <c r="GF364" s="188"/>
      <c r="GG364" s="188"/>
      <c r="GH364" s="188"/>
      <c r="GI364" s="188"/>
      <c r="GJ364" s="188"/>
      <c r="GK364" s="188"/>
      <c r="GL364" s="188"/>
      <c r="GM364" s="188"/>
      <c r="GN364" s="188"/>
      <c r="GO364" s="188"/>
      <c r="GP364" s="188"/>
      <c r="GQ364" s="188"/>
      <c r="GR364" s="188"/>
      <c r="GS364" s="188"/>
      <c r="GT364" s="188"/>
      <c r="GU364" s="188"/>
      <c r="GV364" s="188"/>
    </row>
    <row r="365" spans="1:204" s="189" customFormat="1" ht="45">
      <c r="A365" s="174"/>
      <c r="B365" s="163" t="s">
        <v>80</v>
      </c>
      <c r="C365" s="174" t="s">
        <v>80</v>
      </c>
      <c r="D365" s="42" t="s">
        <v>10</v>
      </c>
      <c r="E365" s="178" t="s">
        <v>62</v>
      </c>
      <c r="F365" s="178" t="s">
        <v>35</v>
      </c>
      <c r="G365" s="109" t="s">
        <v>247</v>
      </c>
      <c r="H365" s="178"/>
      <c r="I365" s="178"/>
      <c r="J365" s="178"/>
      <c r="K365" s="109" t="s">
        <v>246</v>
      </c>
      <c r="L365" s="176">
        <f>L366</f>
        <v>134</v>
      </c>
      <c r="M365" s="205"/>
      <c r="N365" s="206"/>
      <c r="O365" s="159" t="s">
        <v>279</v>
      </c>
      <c r="P365" s="185"/>
      <c r="Q365" s="186"/>
      <c r="R365" s="187"/>
      <c r="S365" s="187"/>
      <c r="T365" s="187"/>
      <c r="U365" s="187"/>
      <c r="V365" s="188"/>
      <c r="W365" s="188"/>
      <c r="X365" s="188"/>
      <c r="Y365" s="188"/>
      <c r="Z365" s="188"/>
      <c r="AA365" s="188"/>
      <c r="AB365" s="188"/>
      <c r="AC365" s="188"/>
      <c r="AD365" s="188"/>
      <c r="AE365" s="188"/>
      <c r="AF365" s="188"/>
      <c r="AG365" s="188"/>
      <c r="AH365" s="188"/>
      <c r="AI365" s="188"/>
      <c r="AJ365" s="188"/>
      <c r="AK365" s="188"/>
      <c r="AL365" s="188"/>
      <c r="AM365" s="188"/>
      <c r="AN365" s="188"/>
      <c r="AO365" s="188"/>
      <c r="AP365" s="188"/>
      <c r="AQ365" s="188"/>
      <c r="AR365" s="188"/>
      <c r="AS365" s="188"/>
      <c r="AT365" s="188"/>
      <c r="AU365" s="188"/>
      <c r="AV365" s="188"/>
      <c r="AW365" s="188"/>
      <c r="AX365" s="188"/>
      <c r="AY365" s="188"/>
      <c r="AZ365" s="188"/>
      <c r="BA365" s="188"/>
      <c r="BB365" s="188"/>
      <c r="BC365" s="188"/>
      <c r="BD365" s="188"/>
      <c r="BE365" s="188"/>
      <c r="BF365" s="188"/>
      <c r="BG365" s="188"/>
      <c r="BH365" s="188"/>
      <c r="BI365" s="188"/>
      <c r="BJ365" s="188"/>
      <c r="BK365" s="188"/>
      <c r="BL365" s="188"/>
      <c r="BM365" s="188"/>
      <c r="BN365" s="188"/>
      <c r="BO365" s="188"/>
      <c r="BP365" s="188"/>
      <c r="BQ365" s="188"/>
      <c r="BR365" s="188"/>
      <c r="BS365" s="188"/>
      <c r="BT365" s="188"/>
      <c r="BU365" s="188"/>
      <c r="BV365" s="188"/>
      <c r="BW365" s="188"/>
      <c r="BX365" s="188"/>
      <c r="BY365" s="188"/>
      <c r="BZ365" s="188"/>
      <c r="CA365" s="188"/>
      <c r="CB365" s="188"/>
      <c r="CC365" s="188"/>
      <c r="CD365" s="188"/>
      <c r="CE365" s="188"/>
      <c r="CF365" s="188"/>
      <c r="CG365" s="188"/>
      <c r="CH365" s="188"/>
      <c r="CI365" s="188"/>
      <c r="CJ365" s="188"/>
      <c r="CK365" s="188"/>
      <c r="CL365" s="188"/>
      <c r="CM365" s="188"/>
      <c r="CN365" s="188"/>
      <c r="CO365" s="188"/>
      <c r="CP365" s="188"/>
      <c r="CQ365" s="188"/>
      <c r="CR365" s="188"/>
      <c r="CS365" s="188"/>
      <c r="CT365" s="188"/>
      <c r="CU365" s="188"/>
      <c r="CV365" s="188"/>
      <c r="CW365" s="188"/>
      <c r="CX365" s="188"/>
      <c r="CY365" s="188"/>
      <c r="CZ365" s="188"/>
      <c r="DA365" s="188"/>
      <c r="DB365" s="188"/>
      <c r="DC365" s="188"/>
      <c r="DD365" s="188"/>
      <c r="DE365" s="188"/>
      <c r="DF365" s="188"/>
      <c r="DG365" s="188"/>
      <c r="DH365" s="188"/>
      <c r="DI365" s="188"/>
      <c r="DJ365" s="188"/>
      <c r="DK365" s="188"/>
      <c r="DL365" s="188"/>
      <c r="DM365" s="188"/>
      <c r="DN365" s="188"/>
      <c r="DO365" s="188"/>
      <c r="DP365" s="188"/>
      <c r="DQ365" s="188"/>
      <c r="DR365" s="188"/>
      <c r="DS365" s="188"/>
      <c r="DT365" s="188"/>
      <c r="DU365" s="188"/>
      <c r="DV365" s="188"/>
      <c r="DW365" s="188"/>
      <c r="DX365" s="188"/>
      <c r="DY365" s="188"/>
      <c r="DZ365" s="188"/>
      <c r="EA365" s="188"/>
      <c r="EB365" s="188"/>
      <c r="EC365" s="188"/>
      <c r="ED365" s="188"/>
      <c r="EE365" s="188"/>
      <c r="EF365" s="188"/>
      <c r="EG365" s="188"/>
      <c r="EH365" s="188"/>
      <c r="EI365" s="188"/>
      <c r="EJ365" s="188"/>
      <c r="EK365" s="188"/>
      <c r="EL365" s="188"/>
      <c r="EM365" s="188"/>
      <c r="EN365" s="188"/>
      <c r="EO365" s="188"/>
      <c r="EP365" s="188"/>
      <c r="EQ365" s="188"/>
      <c r="ER365" s="188"/>
      <c r="ES365" s="188"/>
      <c r="ET365" s="188"/>
      <c r="EU365" s="188"/>
      <c r="EV365" s="188"/>
      <c r="EW365" s="188"/>
      <c r="EX365" s="188"/>
      <c r="EY365" s="188"/>
      <c r="EZ365" s="188"/>
      <c r="FA365" s="188"/>
      <c r="FB365" s="188"/>
      <c r="FC365" s="188"/>
      <c r="FD365" s="188"/>
      <c r="FE365" s="188"/>
      <c r="FF365" s="188"/>
      <c r="FG365" s="188"/>
      <c r="FH365" s="188"/>
      <c r="FI365" s="188"/>
      <c r="FJ365" s="188"/>
      <c r="FK365" s="188"/>
      <c r="FL365" s="188"/>
      <c r="FM365" s="188"/>
      <c r="FN365" s="188"/>
      <c r="FO365" s="188"/>
      <c r="FP365" s="188"/>
      <c r="FQ365" s="188"/>
      <c r="FR365" s="188"/>
      <c r="FS365" s="188"/>
      <c r="FT365" s="188"/>
      <c r="FU365" s="188"/>
      <c r="FV365" s="188"/>
      <c r="FW365" s="188"/>
      <c r="FX365" s="188"/>
      <c r="FY365" s="188"/>
      <c r="FZ365" s="188"/>
      <c r="GA365" s="188"/>
      <c r="GB365" s="188"/>
      <c r="GC365" s="188"/>
      <c r="GD365" s="188"/>
      <c r="GE365" s="188"/>
      <c r="GF365" s="188"/>
      <c r="GG365" s="188"/>
      <c r="GH365" s="188"/>
      <c r="GI365" s="188"/>
      <c r="GJ365" s="188"/>
      <c r="GK365" s="188"/>
      <c r="GL365" s="188"/>
      <c r="GM365" s="188"/>
      <c r="GN365" s="188"/>
      <c r="GO365" s="188"/>
      <c r="GP365" s="188"/>
      <c r="GQ365" s="188"/>
      <c r="GR365" s="188"/>
      <c r="GS365" s="188"/>
      <c r="GT365" s="188"/>
      <c r="GU365" s="188"/>
      <c r="GV365" s="188"/>
    </row>
    <row r="366" spans="1:204" s="189" customFormat="1" ht="30">
      <c r="A366" s="162" t="s">
        <v>14</v>
      </c>
      <c r="B366" s="163">
        <v>1</v>
      </c>
      <c r="C366" s="162">
        <v>1</v>
      </c>
      <c r="D366" s="42" t="s">
        <v>10</v>
      </c>
      <c r="E366" s="42">
        <v>11</v>
      </c>
      <c r="F366" s="42" t="s">
        <v>35</v>
      </c>
      <c r="G366" s="109" t="s">
        <v>248</v>
      </c>
      <c r="H366" s="42"/>
      <c r="I366" s="42"/>
      <c r="J366" s="42"/>
      <c r="K366" s="109" t="s">
        <v>249</v>
      </c>
      <c r="L366" s="73">
        <f>L367</f>
        <v>134</v>
      </c>
      <c r="M366" s="183"/>
      <c r="N366" s="184"/>
      <c r="O366" s="159" t="s">
        <v>279</v>
      </c>
      <c r="P366" s="185"/>
      <c r="Q366" s="186"/>
      <c r="R366" s="187"/>
      <c r="S366" s="187"/>
      <c r="T366" s="187"/>
      <c r="U366" s="187"/>
      <c r="V366" s="188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8"/>
      <c r="AT366" s="188"/>
      <c r="AU366" s="188"/>
      <c r="AV366" s="188"/>
      <c r="AW366" s="188"/>
      <c r="AX366" s="188"/>
      <c r="AY366" s="188"/>
      <c r="AZ366" s="188"/>
      <c r="BA366" s="188"/>
      <c r="BB366" s="188"/>
      <c r="BC366" s="188"/>
      <c r="BD366" s="188"/>
      <c r="BE366" s="188"/>
      <c r="BF366" s="188"/>
      <c r="BG366" s="188"/>
      <c r="BH366" s="188"/>
      <c r="BI366" s="188"/>
      <c r="BJ366" s="188"/>
      <c r="BK366" s="188"/>
      <c r="BL366" s="188"/>
      <c r="BM366" s="188"/>
      <c r="BN366" s="188"/>
      <c r="BO366" s="188"/>
      <c r="BP366" s="188"/>
      <c r="BQ366" s="188"/>
      <c r="BR366" s="188"/>
      <c r="BS366" s="188"/>
      <c r="BT366" s="188"/>
      <c r="BU366" s="188"/>
      <c r="BV366" s="188"/>
      <c r="BW366" s="188"/>
      <c r="BX366" s="188"/>
      <c r="BY366" s="188"/>
      <c r="BZ366" s="188"/>
      <c r="CA366" s="188"/>
      <c r="CB366" s="188"/>
      <c r="CC366" s="188"/>
      <c r="CD366" s="188"/>
      <c r="CE366" s="188"/>
      <c r="CF366" s="188"/>
      <c r="CG366" s="188"/>
      <c r="CH366" s="188"/>
      <c r="CI366" s="188"/>
      <c r="CJ366" s="188"/>
      <c r="CK366" s="188"/>
      <c r="CL366" s="188"/>
      <c r="CM366" s="188"/>
      <c r="CN366" s="188"/>
      <c r="CO366" s="188"/>
      <c r="CP366" s="188"/>
      <c r="CQ366" s="188"/>
      <c r="CR366" s="188"/>
      <c r="CS366" s="188"/>
      <c r="CT366" s="188"/>
      <c r="CU366" s="188"/>
      <c r="CV366" s="188"/>
      <c r="CW366" s="188"/>
      <c r="CX366" s="188"/>
      <c r="CY366" s="188"/>
      <c r="CZ366" s="188"/>
      <c r="DA366" s="188"/>
      <c r="DB366" s="188"/>
      <c r="DC366" s="188"/>
      <c r="DD366" s="188"/>
      <c r="DE366" s="188"/>
      <c r="DF366" s="188"/>
      <c r="DG366" s="188"/>
      <c r="DH366" s="188"/>
      <c r="DI366" s="188"/>
      <c r="DJ366" s="188"/>
      <c r="DK366" s="188"/>
      <c r="DL366" s="188"/>
      <c r="DM366" s="188"/>
      <c r="DN366" s="188"/>
      <c r="DO366" s="188"/>
      <c r="DP366" s="188"/>
      <c r="DQ366" s="188"/>
      <c r="DR366" s="188"/>
      <c r="DS366" s="188"/>
      <c r="DT366" s="188"/>
      <c r="DU366" s="188"/>
      <c r="DV366" s="188"/>
      <c r="DW366" s="188"/>
      <c r="DX366" s="188"/>
      <c r="DY366" s="188"/>
      <c r="DZ366" s="188"/>
      <c r="EA366" s="188"/>
      <c r="EB366" s="188"/>
      <c r="EC366" s="188"/>
      <c r="ED366" s="188"/>
      <c r="EE366" s="188"/>
      <c r="EF366" s="188"/>
      <c r="EG366" s="188"/>
      <c r="EH366" s="188"/>
      <c r="EI366" s="188"/>
      <c r="EJ366" s="188"/>
      <c r="EK366" s="188"/>
      <c r="EL366" s="188"/>
      <c r="EM366" s="188"/>
      <c r="EN366" s="188"/>
      <c r="EO366" s="188"/>
      <c r="EP366" s="188"/>
      <c r="EQ366" s="188"/>
      <c r="ER366" s="188"/>
      <c r="ES366" s="188"/>
      <c r="ET366" s="188"/>
      <c r="EU366" s="188"/>
      <c r="EV366" s="188"/>
      <c r="EW366" s="188"/>
      <c r="EX366" s="188"/>
      <c r="EY366" s="188"/>
      <c r="EZ366" s="188"/>
      <c r="FA366" s="188"/>
      <c r="FB366" s="188"/>
      <c r="FC366" s="188"/>
      <c r="FD366" s="188"/>
      <c r="FE366" s="188"/>
      <c r="FF366" s="188"/>
      <c r="FG366" s="188"/>
      <c r="FH366" s="188"/>
      <c r="FI366" s="188"/>
      <c r="FJ366" s="188"/>
      <c r="FK366" s="188"/>
      <c r="FL366" s="188"/>
      <c r="FM366" s="188"/>
      <c r="FN366" s="188"/>
      <c r="FO366" s="188"/>
      <c r="FP366" s="188"/>
      <c r="FQ366" s="188"/>
      <c r="FR366" s="188"/>
      <c r="FS366" s="188"/>
      <c r="FT366" s="188"/>
      <c r="FU366" s="188"/>
      <c r="FV366" s="188"/>
      <c r="FW366" s="188"/>
      <c r="FX366" s="188"/>
      <c r="FY366" s="188"/>
      <c r="FZ366" s="188"/>
      <c r="GA366" s="188"/>
      <c r="GB366" s="188"/>
      <c r="GC366" s="188"/>
      <c r="GD366" s="188"/>
      <c r="GE366" s="188"/>
      <c r="GF366" s="188"/>
      <c r="GG366" s="188"/>
      <c r="GH366" s="188"/>
      <c r="GI366" s="188"/>
      <c r="GJ366" s="188"/>
      <c r="GK366" s="188"/>
      <c r="GL366" s="188"/>
      <c r="GM366" s="188"/>
      <c r="GN366" s="188"/>
      <c r="GO366" s="188"/>
      <c r="GP366" s="188"/>
      <c r="GQ366" s="188"/>
      <c r="GR366" s="188"/>
      <c r="GS366" s="188"/>
      <c r="GT366" s="188"/>
      <c r="GU366" s="188"/>
      <c r="GV366" s="188"/>
    </row>
    <row r="367" spans="1:17" ht="15" customHeight="1">
      <c r="A367" s="162" t="s">
        <v>14</v>
      </c>
      <c r="B367" s="163">
        <v>1</v>
      </c>
      <c r="C367" s="162" t="s">
        <v>14</v>
      </c>
      <c r="D367" s="42" t="s">
        <v>10</v>
      </c>
      <c r="E367" s="42">
        <v>11</v>
      </c>
      <c r="F367" s="42" t="s">
        <v>35</v>
      </c>
      <c r="G367" s="109" t="s">
        <v>248</v>
      </c>
      <c r="H367" s="42">
        <v>244</v>
      </c>
      <c r="I367" s="42"/>
      <c r="J367" s="42"/>
      <c r="K367" s="42" t="s">
        <v>18</v>
      </c>
      <c r="L367" s="73">
        <f>L368+L370</f>
        <v>134</v>
      </c>
      <c r="M367" s="168"/>
      <c r="N367" s="169"/>
      <c r="O367" s="159" t="s">
        <v>279</v>
      </c>
      <c r="P367" s="170"/>
      <c r="Q367" s="171"/>
    </row>
    <row r="368" spans="1:17" ht="19.5" customHeight="1" hidden="1">
      <c r="A368" s="162" t="s">
        <v>14</v>
      </c>
      <c r="B368" s="163" t="s">
        <v>14</v>
      </c>
      <c r="C368" s="162" t="s">
        <v>14</v>
      </c>
      <c r="D368" s="42" t="s">
        <v>10</v>
      </c>
      <c r="E368" s="110">
        <v>11</v>
      </c>
      <c r="F368" s="110" t="s">
        <v>35</v>
      </c>
      <c r="G368" s="109" t="s">
        <v>248</v>
      </c>
      <c r="H368" s="110">
        <v>244</v>
      </c>
      <c r="I368" s="110">
        <v>340</v>
      </c>
      <c r="J368" s="110" t="s">
        <v>11</v>
      </c>
      <c r="K368" s="110" t="s">
        <v>128</v>
      </c>
      <c r="L368" s="73">
        <f>L369</f>
        <v>4</v>
      </c>
      <c r="M368" s="207" t="s">
        <v>14</v>
      </c>
      <c r="N368" s="169"/>
      <c r="O368" s="159" t="s">
        <v>279</v>
      </c>
      <c r="P368" s="170"/>
      <c r="Q368" s="171"/>
    </row>
    <row r="369" spans="1:17" ht="15.75" customHeight="1" hidden="1">
      <c r="A369" s="162"/>
      <c r="B369" s="163"/>
      <c r="C369" s="162"/>
      <c r="D369" s="42" t="s">
        <v>10</v>
      </c>
      <c r="E369" s="42"/>
      <c r="F369" s="42"/>
      <c r="G369" s="42"/>
      <c r="H369" s="42"/>
      <c r="I369" s="42"/>
      <c r="J369" s="42"/>
      <c r="K369" s="110" t="s">
        <v>178</v>
      </c>
      <c r="L369" s="73">
        <v>4</v>
      </c>
      <c r="M369" s="207" t="s">
        <v>14</v>
      </c>
      <c r="N369" s="169" t="s">
        <v>14</v>
      </c>
      <c r="O369" s="159" t="s">
        <v>279</v>
      </c>
      <c r="P369" s="170" t="s">
        <v>14</v>
      </c>
      <c r="Q369" s="171" t="s">
        <v>14</v>
      </c>
    </row>
    <row r="370" spans="1:17" ht="21.75" customHeight="1" hidden="1">
      <c r="A370" s="162" t="s">
        <v>14</v>
      </c>
      <c r="B370" s="163"/>
      <c r="C370" s="162"/>
      <c r="D370" s="42" t="s">
        <v>10</v>
      </c>
      <c r="E370" s="42">
        <v>11</v>
      </c>
      <c r="F370" s="42" t="s">
        <v>35</v>
      </c>
      <c r="G370" s="109" t="s">
        <v>248</v>
      </c>
      <c r="H370" s="42">
        <v>244</v>
      </c>
      <c r="I370" s="42" t="s">
        <v>78</v>
      </c>
      <c r="J370" s="42" t="s">
        <v>11</v>
      </c>
      <c r="K370" s="110" t="s">
        <v>126</v>
      </c>
      <c r="L370" s="73">
        <f>L371+L372</f>
        <v>130</v>
      </c>
      <c r="M370" s="168" t="s">
        <v>14</v>
      </c>
      <c r="N370" s="169"/>
      <c r="O370" s="159" t="s">
        <v>279</v>
      </c>
      <c r="P370" s="170"/>
      <c r="Q370" s="171"/>
    </row>
    <row r="371" spans="1:17" ht="17.25" customHeight="1" hidden="1">
      <c r="A371" s="162"/>
      <c r="B371" s="163"/>
      <c r="C371" s="162"/>
      <c r="D371" s="42" t="s">
        <v>10</v>
      </c>
      <c r="E371" s="42"/>
      <c r="F371" s="42"/>
      <c r="G371" s="42"/>
      <c r="H371" s="42"/>
      <c r="I371" s="42"/>
      <c r="J371" s="42"/>
      <c r="K371" s="42" t="s">
        <v>179</v>
      </c>
      <c r="L371" s="73">
        <v>30</v>
      </c>
      <c r="M371" s="168" t="s">
        <v>14</v>
      </c>
      <c r="N371" s="169" t="s">
        <v>14</v>
      </c>
      <c r="O371" s="159" t="s">
        <v>279</v>
      </c>
      <c r="P371" s="170" t="s">
        <v>14</v>
      </c>
      <c r="Q371" s="171"/>
    </row>
    <row r="372" spans="1:17" ht="14.25" customHeight="1" hidden="1">
      <c r="A372" s="174"/>
      <c r="B372" s="163"/>
      <c r="C372" s="174"/>
      <c r="D372" s="42" t="s">
        <v>10</v>
      </c>
      <c r="E372" s="178"/>
      <c r="F372" s="178"/>
      <c r="G372" s="178"/>
      <c r="H372" s="178"/>
      <c r="I372" s="178"/>
      <c r="J372" s="178"/>
      <c r="K372" s="178" t="s">
        <v>186</v>
      </c>
      <c r="L372" s="176">
        <v>100</v>
      </c>
      <c r="M372" s="179"/>
      <c r="N372" s="180"/>
      <c r="O372" s="159" t="s">
        <v>279</v>
      </c>
      <c r="P372" s="170"/>
      <c r="Q372" s="171"/>
    </row>
    <row r="373" spans="1:17" ht="23.25" customHeight="1" hidden="1">
      <c r="A373" s="174"/>
      <c r="B373" s="163" t="s">
        <v>80</v>
      </c>
      <c r="C373" s="174"/>
      <c r="D373" s="42" t="s">
        <v>10</v>
      </c>
      <c r="E373" s="178" t="s">
        <v>62</v>
      </c>
      <c r="F373" s="178" t="s">
        <v>35</v>
      </c>
      <c r="G373" s="190" t="s">
        <v>289</v>
      </c>
      <c r="H373" s="178"/>
      <c r="I373" s="178"/>
      <c r="J373" s="178"/>
      <c r="K373" s="195" t="s">
        <v>317</v>
      </c>
      <c r="L373" s="176">
        <f>L374</f>
        <v>0</v>
      </c>
      <c r="M373" s="179"/>
      <c r="N373" s="180"/>
      <c r="O373" s="159" t="s">
        <v>279</v>
      </c>
      <c r="P373" s="170"/>
      <c r="Q373" s="171"/>
    </row>
    <row r="374" spans="1:17" ht="13.5" customHeight="1" hidden="1">
      <c r="A374" s="174"/>
      <c r="B374" s="163" t="s">
        <v>80</v>
      </c>
      <c r="C374" s="174"/>
      <c r="D374" s="42" t="s">
        <v>10</v>
      </c>
      <c r="E374" s="178" t="s">
        <v>62</v>
      </c>
      <c r="F374" s="178" t="s">
        <v>35</v>
      </c>
      <c r="G374" s="190" t="s">
        <v>289</v>
      </c>
      <c r="H374" s="178" t="s">
        <v>89</v>
      </c>
      <c r="I374" s="178"/>
      <c r="J374" s="178"/>
      <c r="K374" s="42" t="s">
        <v>18</v>
      </c>
      <c r="L374" s="176">
        <f>L375</f>
        <v>0</v>
      </c>
      <c r="M374" s="179"/>
      <c r="N374" s="180"/>
      <c r="O374" s="159" t="s">
        <v>279</v>
      </c>
      <c r="P374" s="170"/>
      <c r="Q374" s="171"/>
    </row>
    <row r="375" spans="1:17" ht="14.25" customHeight="1" hidden="1">
      <c r="A375" s="174"/>
      <c r="B375" s="163"/>
      <c r="C375" s="174"/>
      <c r="D375" s="42" t="s">
        <v>10</v>
      </c>
      <c r="E375" s="178" t="s">
        <v>62</v>
      </c>
      <c r="F375" s="178" t="s">
        <v>35</v>
      </c>
      <c r="G375" s="190" t="s">
        <v>289</v>
      </c>
      <c r="H375" s="178" t="s">
        <v>89</v>
      </c>
      <c r="I375" s="178" t="s">
        <v>79</v>
      </c>
      <c r="J375" s="178" t="s">
        <v>11</v>
      </c>
      <c r="K375" s="178" t="s">
        <v>136</v>
      </c>
      <c r="L375" s="176">
        <f>L376</f>
        <v>0</v>
      </c>
      <c r="M375" s="179"/>
      <c r="N375" s="180"/>
      <c r="O375" s="159" t="s">
        <v>279</v>
      </c>
      <c r="P375" s="170"/>
      <c r="Q375" s="171"/>
    </row>
    <row r="376" spans="1:17" ht="15" customHeight="1" hidden="1">
      <c r="A376" s="174"/>
      <c r="B376" s="163"/>
      <c r="C376" s="174"/>
      <c r="D376" s="42" t="s">
        <v>10</v>
      </c>
      <c r="E376" s="178"/>
      <c r="F376" s="178"/>
      <c r="G376" s="178"/>
      <c r="H376" s="178"/>
      <c r="I376" s="178"/>
      <c r="J376" s="178"/>
      <c r="K376" s="178" t="s">
        <v>318</v>
      </c>
      <c r="L376" s="176">
        <v>0</v>
      </c>
      <c r="M376" s="179"/>
      <c r="N376" s="180"/>
      <c r="O376" s="159" t="s">
        <v>279</v>
      </c>
      <c r="P376" s="170"/>
      <c r="Q376" s="171"/>
    </row>
    <row r="377" spans="1:204" s="37" customFormat="1" ht="15" customHeight="1">
      <c r="A377" s="154">
        <v>1</v>
      </c>
      <c r="B377" s="155">
        <v>1</v>
      </c>
      <c r="C377" s="154">
        <v>1</v>
      </c>
      <c r="D377" s="42" t="s">
        <v>10</v>
      </c>
      <c r="E377" s="72">
        <v>12</v>
      </c>
      <c r="F377" s="72"/>
      <c r="G377" s="72"/>
      <c r="H377" s="72"/>
      <c r="I377" s="72"/>
      <c r="J377" s="72"/>
      <c r="K377" s="72" t="s">
        <v>276</v>
      </c>
      <c r="L377" s="156">
        <f aca="true" t="shared" si="0" ref="L377:L383">L378</f>
        <v>80</v>
      </c>
      <c r="M377" s="157"/>
      <c r="N377" s="158"/>
      <c r="O377" s="159" t="s">
        <v>279</v>
      </c>
      <c r="P377" s="160"/>
      <c r="Q377" s="161"/>
      <c r="R377" s="35"/>
      <c r="S377" s="35"/>
      <c r="T377" s="35"/>
      <c r="U377" s="35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</row>
    <row r="378" spans="1:17" ht="15.75">
      <c r="A378" s="162">
        <v>1</v>
      </c>
      <c r="B378" s="163">
        <v>1</v>
      </c>
      <c r="C378" s="162">
        <v>1</v>
      </c>
      <c r="D378" s="64" t="s">
        <v>10</v>
      </c>
      <c r="E378" s="64">
        <v>12</v>
      </c>
      <c r="F378" s="64" t="s">
        <v>12</v>
      </c>
      <c r="G378" s="64"/>
      <c r="H378" s="64"/>
      <c r="I378" s="64"/>
      <c r="J378" s="64"/>
      <c r="K378" s="64" t="s">
        <v>54</v>
      </c>
      <c r="L378" s="164">
        <f t="shared" si="0"/>
        <v>80</v>
      </c>
      <c r="M378" s="165" t="str">
        <f>M383</f>
        <v> </v>
      </c>
      <c r="N378" s="165"/>
      <c r="O378" s="159" t="s">
        <v>279</v>
      </c>
      <c r="P378" s="166"/>
      <c r="Q378" s="173"/>
    </row>
    <row r="379" spans="1:204" s="189" customFormat="1" ht="30">
      <c r="A379" s="162" t="s">
        <v>14</v>
      </c>
      <c r="B379" s="163">
        <v>1</v>
      </c>
      <c r="C379" s="162">
        <v>1</v>
      </c>
      <c r="D379" s="42" t="s">
        <v>10</v>
      </c>
      <c r="E379" s="42">
        <v>12</v>
      </c>
      <c r="F379" s="42" t="s">
        <v>12</v>
      </c>
      <c r="G379" s="87" t="s">
        <v>241</v>
      </c>
      <c r="H379" s="42"/>
      <c r="I379" s="42"/>
      <c r="J379" s="42"/>
      <c r="K379" s="87" t="s">
        <v>242</v>
      </c>
      <c r="L379" s="73">
        <f t="shared" si="0"/>
        <v>80</v>
      </c>
      <c r="M379" s="183"/>
      <c r="N379" s="184"/>
      <c r="O379" s="159" t="s">
        <v>279</v>
      </c>
      <c r="P379" s="185"/>
      <c r="Q379" s="186"/>
      <c r="R379" s="187"/>
      <c r="S379" s="187"/>
      <c r="T379" s="187"/>
      <c r="U379" s="187"/>
      <c r="V379" s="188"/>
      <c r="W379" s="188"/>
      <c r="X379" s="188"/>
      <c r="Y379" s="188"/>
      <c r="Z379" s="188"/>
      <c r="AA379" s="188"/>
      <c r="AB379" s="188"/>
      <c r="AC379" s="188"/>
      <c r="AD379" s="188"/>
      <c r="AE379" s="188"/>
      <c r="AF379" s="188"/>
      <c r="AG379" s="188"/>
      <c r="AH379" s="188"/>
      <c r="AI379" s="188"/>
      <c r="AJ379" s="188"/>
      <c r="AK379" s="188"/>
      <c r="AL379" s="188"/>
      <c r="AM379" s="188"/>
      <c r="AN379" s="188"/>
      <c r="AO379" s="188"/>
      <c r="AP379" s="188"/>
      <c r="AQ379" s="188"/>
      <c r="AR379" s="188"/>
      <c r="AS379" s="188"/>
      <c r="AT379" s="188"/>
      <c r="AU379" s="188"/>
      <c r="AV379" s="188"/>
      <c r="AW379" s="188"/>
      <c r="AX379" s="188"/>
      <c r="AY379" s="188"/>
      <c r="AZ379" s="188"/>
      <c r="BA379" s="188"/>
      <c r="BB379" s="188"/>
      <c r="BC379" s="188"/>
      <c r="BD379" s="188"/>
      <c r="BE379" s="188"/>
      <c r="BF379" s="188"/>
      <c r="BG379" s="188"/>
      <c r="BH379" s="188"/>
      <c r="BI379" s="188"/>
      <c r="BJ379" s="188"/>
      <c r="BK379" s="188"/>
      <c r="BL379" s="188"/>
      <c r="BM379" s="188"/>
      <c r="BN379" s="188"/>
      <c r="BO379" s="188"/>
      <c r="BP379" s="188"/>
      <c r="BQ379" s="188"/>
      <c r="BR379" s="188"/>
      <c r="BS379" s="188"/>
      <c r="BT379" s="188"/>
      <c r="BU379" s="188"/>
      <c r="BV379" s="188"/>
      <c r="BW379" s="188"/>
      <c r="BX379" s="188"/>
      <c r="BY379" s="188"/>
      <c r="BZ379" s="188"/>
      <c r="CA379" s="188"/>
      <c r="CB379" s="188"/>
      <c r="CC379" s="188"/>
      <c r="CD379" s="188"/>
      <c r="CE379" s="188"/>
      <c r="CF379" s="188"/>
      <c r="CG379" s="188"/>
      <c r="CH379" s="188"/>
      <c r="CI379" s="188"/>
      <c r="CJ379" s="188"/>
      <c r="CK379" s="188"/>
      <c r="CL379" s="188"/>
      <c r="CM379" s="188"/>
      <c r="CN379" s="188"/>
      <c r="CO379" s="188"/>
      <c r="CP379" s="188"/>
      <c r="CQ379" s="188"/>
      <c r="CR379" s="188"/>
      <c r="CS379" s="188"/>
      <c r="CT379" s="188"/>
      <c r="CU379" s="188"/>
      <c r="CV379" s="188"/>
      <c r="CW379" s="188"/>
      <c r="CX379" s="188"/>
      <c r="CY379" s="188"/>
      <c r="CZ379" s="188"/>
      <c r="DA379" s="188"/>
      <c r="DB379" s="188"/>
      <c r="DC379" s="188"/>
      <c r="DD379" s="188"/>
      <c r="DE379" s="188"/>
      <c r="DF379" s="188"/>
      <c r="DG379" s="188"/>
      <c r="DH379" s="188"/>
      <c r="DI379" s="188"/>
      <c r="DJ379" s="188"/>
      <c r="DK379" s="188"/>
      <c r="DL379" s="188"/>
      <c r="DM379" s="188"/>
      <c r="DN379" s="188"/>
      <c r="DO379" s="188"/>
      <c r="DP379" s="188"/>
      <c r="DQ379" s="188"/>
      <c r="DR379" s="188"/>
      <c r="DS379" s="188"/>
      <c r="DT379" s="188"/>
      <c r="DU379" s="188"/>
      <c r="DV379" s="188"/>
      <c r="DW379" s="188"/>
      <c r="DX379" s="188"/>
      <c r="DY379" s="188"/>
      <c r="DZ379" s="188"/>
      <c r="EA379" s="188"/>
      <c r="EB379" s="188"/>
      <c r="EC379" s="188"/>
      <c r="ED379" s="188"/>
      <c r="EE379" s="188"/>
      <c r="EF379" s="188"/>
      <c r="EG379" s="188"/>
      <c r="EH379" s="188"/>
      <c r="EI379" s="188"/>
      <c r="EJ379" s="188"/>
      <c r="EK379" s="188"/>
      <c r="EL379" s="188"/>
      <c r="EM379" s="188"/>
      <c r="EN379" s="188"/>
      <c r="EO379" s="188"/>
      <c r="EP379" s="188"/>
      <c r="EQ379" s="188"/>
      <c r="ER379" s="188"/>
      <c r="ES379" s="188"/>
      <c r="ET379" s="188"/>
      <c r="EU379" s="188"/>
      <c r="EV379" s="188"/>
      <c r="EW379" s="188"/>
      <c r="EX379" s="188"/>
      <c r="EY379" s="188"/>
      <c r="EZ379" s="188"/>
      <c r="FA379" s="188"/>
      <c r="FB379" s="188"/>
      <c r="FC379" s="188"/>
      <c r="FD379" s="188"/>
      <c r="FE379" s="188"/>
      <c r="FF379" s="188"/>
      <c r="FG379" s="188"/>
      <c r="FH379" s="188"/>
      <c r="FI379" s="188"/>
      <c r="FJ379" s="188"/>
      <c r="FK379" s="188"/>
      <c r="FL379" s="188"/>
      <c r="FM379" s="188"/>
      <c r="FN379" s="188"/>
      <c r="FO379" s="188"/>
      <c r="FP379" s="188"/>
      <c r="FQ379" s="188"/>
      <c r="FR379" s="188"/>
      <c r="FS379" s="188"/>
      <c r="FT379" s="188"/>
      <c r="FU379" s="188"/>
      <c r="FV379" s="188"/>
      <c r="FW379" s="188"/>
      <c r="FX379" s="188"/>
      <c r="FY379" s="188"/>
      <c r="FZ379" s="188"/>
      <c r="GA379" s="188"/>
      <c r="GB379" s="188"/>
      <c r="GC379" s="188"/>
      <c r="GD379" s="188"/>
      <c r="GE379" s="188"/>
      <c r="GF379" s="188"/>
      <c r="GG379" s="188"/>
      <c r="GH379" s="188"/>
      <c r="GI379" s="188"/>
      <c r="GJ379" s="188"/>
      <c r="GK379" s="188"/>
      <c r="GL379" s="188"/>
      <c r="GM379" s="188"/>
      <c r="GN379" s="188"/>
      <c r="GO379" s="188"/>
      <c r="GP379" s="188"/>
      <c r="GQ379" s="188"/>
      <c r="GR379" s="188"/>
      <c r="GS379" s="188"/>
      <c r="GT379" s="188"/>
      <c r="GU379" s="188"/>
      <c r="GV379" s="188"/>
    </row>
    <row r="380" spans="1:204" s="189" customFormat="1" ht="30">
      <c r="A380" s="162" t="s">
        <v>14</v>
      </c>
      <c r="B380" s="163">
        <v>1</v>
      </c>
      <c r="C380" s="162">
        <v>1</v>
      </c>
      <c r="D380" s="42" t="s">
        <v>10</v>
      </c>
      <c r="E380" s="42">
        <v>12</v>
      </c>
      <c r="F380" s="42" t="s">
        <v>12</v>
      </c>
      <c r="G380" s="87" t="s">
        <v>243</v>
      </c>
      <c r="H380" s="42"/>
      <c r="I380" s="42"/>
      <c r="J380" s="42"/>
      <c r="K380" s="87" t="s">
        <v>244</v>
      </c>
      <c r="L380" s="73">
        <f>L381</f>
        <v>80</v>
      </c>
      <c r="M380" s="183"/>
      <c r="N380" s="184"/>
      <c r="O380" s="159" t="s">
        <v>279</v>
      </c>
      <c r="P380" s="185"/>
      <c r="Q380" s="186"/>
      <c r="R380" s="187"/>
      <c r="S380" s="187"/>
      <c r="T380" s="187"/>
      <c r="U380" s="187"/>
      <c r="V380" s="188"/>
      <c r="W380" s="188"/>
      <c r="X380" s="188"/>
      <c r="Y380" s="188"/>
      <c r="Z380" s="188"/>
      <c r="AA380" s="188"/>
      <c r="AB380" s="188"/>
      <c r="AC380" s="188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  <c r="AO380" s="188"/>
      <c r="AP380" s="188"/>
      <c r="AQ380" s="188"/>
      <c r="AR380" s="188"/>
      <c r="AS380" s="188"/>
      <c r="AT380" s="188"/>
      <c r="AU380" s="188"/>
      <c r="AV380" s="188"/>
      <c r="AW380" s="188"/>
      <c r="AX380" s="188"/>
      <c r="AY380" s="188"/>
      <c r="AZ380" s="188"/>
      <c r="BA380" s="188"/>
      <c r="BB380" s="188"/>
      <c r="BC380" s="188"/>
      <c r="BD380" s="188"/>
      <c r="BE380" s="188"/>
      <c r="BF380" s="188"/>
      <c r="BG380" s="188"/>
      <c r="BH380" s="188"/>
      <c r="BI380" s="188"/>
      <c r="BJ380" s="188"/>
      <c r="BK380" s="188"/>
      <c r="BL380" s="188"/>
      <c r="BM380" s="188"/>
      <c r="BN380" s="188"/>
      <c r="BO380" s="188"/>
      <c r="BP380" s="188"/>
      <c r="BQ380" s="188"/>
      <c r="BR380" s="188"/>
      <c r="BS380" s="188"/>
      <c r="BT380" s="188"/>
      <c r="BU380" s="188"/>
      <c r="BV380" s="188"/>
      <c r="BW380" s="188"/>
      <c r="BX380" s="188"/>
      <c r="BY380" s="188"/>
      <c r="BZ380" s="188"/>
      <c r="CA380" s="188"/>
      <c r="CB380" s="188"/>
      <c r="CC380" s="188"/>
      <c r="CD380" s="188"/>
      <c r="CE380" s="188"/>
      <c r="CF380" s="188"/>
      <c r="CG380" s="188"/>
      <c r="CH380" s="188"/>
      <c r="CI380" s="188"/>
      <c r="CJ380" s="188"/>
      <c r="CK380" s="188"/>
      <c r="CL380" s="188"/>
      <c r="CM380" s="188"/>
      <c r="CN380" s="188"/>
      <c r="CO380" s="188"/>
      <c r="CP380" s="188"/>
      <c r="CQ380" s="188"/>
      <c r="CR380" s="188"/>
      <c r="CS380" s="188"/>
      <c r="CT380" s="188"/>
      <c r="CU380" s="188"/>
      <c r="CV380" s="188"/>
      <c r="CW380" s="188"/>
      <c r="CX380" s="188"/>
      <c r="CY380" s="188"/>
      <c r="CZ380" s="188"/>
      <c r="DA380" s="188"/>
      <c r="DB380" s="188"/>
      <c r="DC380" s="188"/>
      <c r="DD380" s="188"/>
      <c r="DE380" s="188"/>
      <c r="DF380" s="188"/>
      <c r="DG380" s="188"/>
      <c r="DH380" s="188"/>
      <c r="DI380" s="188"/>
      <c r="DJ380" s="188"/>
      <c r="DK380" s="188"/>
      <c r="DL380" s="188"/>
      <c r="DM380" s="188"/>
      <c r="DN380" s="188"/>
      <c r="DO380" s="188"/>
      <c r="DP380" s="188"/>
      <c r="DQ380" s="188"/>
      <c r="DR380" s="188"/>
      <c r="DS380" s="188"/>
      <c r="DT380" s="188"/>
      <c r="DU380" s="188"/>
      <c r="DV380" s="188"/>
      <c r="DW380" s="188"/>
      <c r="DX380" s="188"/>
      <c r="DY380" s="188"/>
      <c r="DZ380" s="188"/>
      <c r="EA380" s="188"/>
      <c r="EB380" s="188"/>
      <c r="EC380" s="188"/>
      <c r="ED380" s="188"/>
      <c r="EE380" s="188"/>
      <c r="EF380" s="188"/>
      <c r="EG380" s="188"/>
      <c r="EH380" s="188"/>
      <c r="EI380" s="188"/>
      <c r="EJ380" s="188"/>
      <c r="EK380" s="188"/>
      <c r="EL380" s="188"/>
      <c r="EM380" s="188"/>
      <c r="EN380" s="188"/>
      <c r="EO380" s="188"/>
      <c r="EP380" s="188"/>
      <c r="EQ380" s="188"/>
      <c r="ER380" s="188"/>
      <c r="ES380" s="188"/>
      <c r="ET380" s="188"/>
      <c r="EU380" s="188"/>
      <c r="EV380" s="188"/>
      <c r="EW380" s="188"/>
      <c r="EX380" s="188"/>
      <c r="EY380" s="188"/>
      <c r="EZ380" s="188"/>
      <c r="FA380" s="188"/>
      <c r="FB380" s="188"/>
      <c r="FC380" s="188"/>
      <c r="FD380" s="188"/>
      <c r="FE380" s="188"/>
      <c r="FF380" s="188"/>
      <c r="FG380" s="188"/>
      <c r="FH380" s="188"/>
      <c r="FI380" s="188"/>
      <c r="FJ380" s="188"/>
      <c r="FK380" s="188"/>
      <c r="FL380" s="188"/>
      <c r="FM380" s="188"/>
      <c r="FN380" s="188"/>
      <c r="FO380" s="188"/>
      <c r="FP380" s="188"/>
      <c r="FQ380" s="188"/>
      <c r="FR380" s="188"/>
      <c r="FS380" s="188"/>
      <c r="FT380" s="188"/>
      <c r="FU380" s="188"/>
      <c r="FV380" s="188"/>
      <c r="FW380" s="188"/>
      <c r="FX380" s="188"/>
      <c r="FY380" s="188"/>
      <c r="FZ380" s="188"/>
      <c r="GA380" s="188"/>
      <c r="GB380" s="188"/>
      <c r="GC380" s="188"/>
      <c r="GD380" s="188"/>
      <c r="GE380" s="188"/>
      <c r="GF380" s="188"/>
      <c r="GG380" s="188"/>
      <c r="GH380" s="188"/>
      <c r="GI380" s="188"/>
      <c r="GJ380" s="188"/>
      <c r="GK380" s="188"/>
      <c r="GL380" s="188"/>
      <c r="GM380" s="188"/>
      <c r="GN380" s="188"/>
      <c r="GO380" s="188"/>
      <c r="GP380" s="188"/>
      <c r="GQ380" s="188"/>
      <c r="GR380" s="188"/>
      <c r="GS380" s="188"/>
      <c r="GT380" s="188"/>
      <c r="GU380" s="188"/>
      <c r="GV380" s="188"/>
    </row>
    <row r="381" spans="1:204" s="189" customFormat="1" ht="30">
      <c r="A381" s="174"/>
      <c r="B381" s="163" t="s">
        <v>80</v>
      </c>
      <c r="C381" s="174" t="s">
        <v>80</v>
      </c>
      <c r="D381" s="42" t="s">
        <v>10</v>
      </c>
      <c r="E381" s="178" t="s">
        <v>33</v>
      </c>
      <c r="F381" s="178" t="s">
        <v>12</v>
      </c>
      <c r="G381" s="87" t="s">
        <v>245</v>
      </c>
      <c r="H381" s="178"/>
      <c r="I381" s="178"/>
      <c r="J381" s="178"/>
      <c r="K381" s="87" t="s">
        <v>67</v>
      </c>
      <c r="L381" s="176">
        <f>L382</f>
        <v>80</v>
      </c>
      <c r="M381" s="205"/>
      <c r="N381" s="206"/>
      <c r="O381" s="159" t="s">
        <v>279</v>
      </c>
      <c r="P381" s="185"/>
      <c r="Q381" s="186"/>
      <c r="R381" s="187"/>
      <c r="S381" s="187"/>
      <c r="T381" s="187"/>
      <c r="U381" s="187"/>
      <c r="V381" s="188"/>
      <c r="W381" s="188"/>
      <c r="X381" s="188"/>
      <c r="Y381" s="188"/>
      <c r="Z381" s="188"/>
      <c r="AA381" s="188"/>
      <c r="AB381" s="188"/>
      <c r="AC381" s="188"/>
      <c r="AD381" s="188"/>
      <c r="AE381" s="188"/>
      <c r="AF381" s="188"/>
      <c r="AG381" s="188"/>
      <c r="AH381" s="188"/>
      <c r="AI381" s="188"/>
      <c r="AJ381" s="188"/>
      <c r="AK381" s="188"/>
      <c r="AL381" s="188"/>
      <c r="AM381" s="188"/>
      <c r="AN381" s="188"/>
      <c r="AO381" s="188"/>
      <c r="AP381" s="188"/>
      <c r="AQ381" s="188"/>
      <c r="AR381" s="188"/>
      <c r="AS381" s="188"/>
      <c r="AT381" s="188"/>
      <c r="AU381" s="188"/>
      <c r="AV381" s="188"/>
      <c r="AW381" s="188"/>
      <c r="AX381" s="188"/>
      <c r="AY381" s="188"/>
      <c r="AZ381" s="188"/>
      <c r="BA381" s="188"/>
      <c r="BB381" s="188"/>
      <c r="BC381" s="188"/>
      <c r="BD381" s="188"/>
      <c r="BE381" s="188"/>
      <c r="BF381" s="188"/>
      <c r="BG381" s="188"/>
      <c r="BH381" s="188"/>
      <c r="BI381" s="188"/>
      <c r="BJ381" s="188"/>
      <c r="BK381" s="188"/>
      <c r="BL381" s="188"/>
      <c r="BM381" s="188"/>
      <c r="BN381" s="188"/>
      <c r="BO381" s="188"/>
      <c r="BP381" s="188"/>
      <c r="BQ381" s="188"/>
      <c r="BR381" s="188"/>
      <c r="BS381" s="188"/>
      <c r="BT381" s="188"/>
      <c r="BU381" s="188"/>
      <c r="BV381" s="188"/>
      <c r="BW381" s="188"/>
      <c r="BX381" s="188"/>
      <c r="BY381" s="188"/>
      <c r="BZ381" s="188"/>
      <c r="CA381" s="188"/>
      <c r="CB381" s="188"/>
      <c r="CC381" s="188"/>
      <c r="CD381" s="188"/>
      <c r="CE381" s="188"/>
      <c r="CF381" s="188"/>
      <c r="CG381" s="188"/>
      <c r="CH381" s="188"/>
      <c r="CI381" s="188"/>
      <c r="CJ381" s="188"/>
      <c r="CK381" s="188"/>
      <c r="CL381" s="188"/>
      <c r="CM381" s="188"/>
      <c r="CN381" s="188"/>
      <c r="CO381" s="188"/>
      <c r="CP381" s="188"/>
      <c r="CQ381" s="188"/>
      <c r="CR381" s="188"/>
      <c r="CS381" s="188"/>
      <c r="CT381" s="188"/>
      <c r="CU381" s="188"/>
      <c r="CV381" s="188"/>
      <c r="CW381" s="188"/>
      <c r="CX381" s="188"/>
      <c r="CY381" s="188"/>
      <c r="CZ381" s="188"/>
      <c r="DA381" s="188"/>
      <c r="DB381" s="188"/>
      <c r="DC381" s="188"/>
      <c r="DD381" s="188"/>
      <c r="DE381" s="188"/>
      <c r="DF381" s="188"/>
      <c r="DG381" s="188"/>
      <c r="DH381" s="188"/>
      <c r="DI381" s="188"/>
      <c r="DJ381" s="188"/>
      <c r="DK381" s="188"/>
      <c r="DL381" s="188"/>
      <c r="DM381" s="188"/>
      <c r="DN381" s="188"/>
      <c r="DO381" s="188"/>
      <c r="DP381" s="188"/>
      <c r="DQ381" s="188"/>
      <c r="DR381" s="188"/>
      <c r="DS381" s="188"/>
      <c r="DT381" s="188"/>
      <c r="DU381" s="188"/>
      <c r="DV381" s="188"/>
      <c r="DW381" s="188"/>
      <c r="DX381" s="188"/>
      <c r="DY381" s="188"/>
      <c r="DZ381" s="188"/>
      <c r="EA381" s="188"/>
      <c r="EB381" s="188"/>
      <c r="EC381" s="188"/>
      <c r="ED381" s="188"/>
      <c r="EE381" s="188"/>
      <c r="EF381" s="188"/>
      <c r="EG381" s="188"/>
      <c r="EH381" s="188"/>
      <c r="EI381" s="188"/>
      <c r="EJ381" s="188"/>
      <c r="EK381" s="188"/>
      <c r="EL381" s="188"/>
      <c r="EM381" s="188"/>
      <c r="EN381" s="188"/>
      <c r="EO381" s="188"/>
      <c r="EP381" s="188"/>
      <c r="EQ381" s="188"/>
      <c r="ER381" s="188"/>
      <c r="ES381" s="188"/>
      <c r="ET381" s="188"/>
      <c r="EU381" s="188"/>
      <c r="EV381" s="188"/>
      <c r="EW381" s="188"/>
      <c r="EX381" s="188"/>
      <c r="EY381" s="188"/>
      <c r="EZ381" s="188"/>
      <c r="FA381" s="188"/>
      <c r="FB381" s="188"/>
      <c r="FC381" s="188"/>
      <c r="FD381" s="188"/>
      <c r="FE381" s="188"/>
      <c r="FF381" s="188"/>
      <c r="FG381" s="188"/>
      <c r="FH381" s="188"/>
      <c r="FI381" s="188"/>
      <c r="FJ381" s="188"/>
      <c r="FK381" s="188"/>
      <c r="FL381" s="188"/>
      <c r="FM381" s="188"/>
      <c r="FN381" s="188"/>
      <c r="FO381" s="188"/>
      <c r="FP381" s="188"/>
      <c r="FQ381" s="188"/>
      <c r="FR381" s="188"/>
      <c r="FS381" s="188"/>
      <c r="FT381" s="188"/>
      <c r="FU381" s="188"/>
      <c r="FV381" s="188"/>
      <c r="FW381" s="188"/>
      <c r="FX381" s="188"/>
      <c r="FY381" s="188"/>
      <c r="FZ381" s="188"/>
      <c r="GA381" s="188"/>
      <c r="GB381" s="188"/>
      <c r="GC381" s="188"/>
      <c r="GD381" s="188"/>
      <c r="GE381" s="188"/>
      <c r="GF381" s="188"/>
      <c r="GG381" s="188"/>
      <c r="GH381" s="188"/>
      <c r="GI381" s="188"/>
      <c r="GJ381" s="188"/>
      <c r="GK381" s="188"/>
      <c r="GL381" s="188"/>
      <c r="GM381" s="188"/>
      <c r="GN381" s="188"/>
      <c r="GO381" s="188"/>
      <c r="GP381" s="188"/>
      <c r="GQ381" s="188"/>
      <c r="GR381" s="188"/>
      <c r="GS381" s="188"/>
      <c r="GT381" s="188"/>
      <c r="GU381" s="188"/>
      <c r="GV381" s="188"/>
    </row>
    <row r="382" spans="1:17" ht="15" customHeight="1">
      <c r="A382" s="162" t="s">
        <v>14</v>
      </c>
      <c r="B382" s="163">
        <v>1</v>
      </c>
      <c r="C382" s="162" t="s">
        <v>14</v>
      </c>
      <c r="D382" s="42" t="s">
        <v>10</v>
      </c>
      <c r="E382" s="42">
        <v>12</v>
      </c>
      <c r="F382" s="42" t="s">
        <v>12</v>
      </c>
      <c r="G382" s="87" t="s">
        <v>245</v>
      </c>
      <c r="H382" s="42">
        <v>244</v>
      </c>
      <c r="I382" s="42"/>
      <c r="J382" s="42"/>
      <c r="K382" s="42" t="s">
        <v>18</v>
      </c>
      <c r="L382" s="73">
        <f t="shared" si="0"/>
        <v>80</v>
      </c>
      <c r="M382" s="168"/>
      <c r="N382" s="169"/>
      <c r="O382" s="159" t="s">
        <v>279</v>
      </c>
      <c r="P382" s="170"/>
      <c r="Q382" s="171"/>
    </row>
    <row r="383" spans="1:17" ht="15" customHeight="1" hidden="1">
      <c r="A383" s="162" t="s">
        <v>14</v>
      </c>
      <c r="B383" s="163" t="s">
        <v>14</v>
      </c>
      <c r="C383" s="162" t="s">
        <v>14</v>
      </c>
      <c r="D383" s="42" t="s">
        <v>10</v>
      </c>
      <c r="E383" s="42">
        <v>12</v>
      </c>
      <c r="F383" s="42" t="s">
        <v>12</v>
      </c>
      <c r="G383" s="87" t="s">
        <v>245</v>
      </c>
      <c r="H383" s="42">
        <v>244</v>
      </c>
      <c r="I383" s="42">
        <v>226</v>
      </c>
      <c r="J383" s="42" t="s">
        <v>11</v>
      </c>
      <c r="K383" s="42" t="s">
        <v>177</v>
      </c>
      <c r="L383" s="73">
        <f t="shared" si="0"/>
        <v>80</v>
      </c>
      <c r="M383" s="168" t="s">
        <v>14</v>
      </c>
      <c r="N383" s="169"/>
      <c r="O383" s="159" t="s">
        <v>279</v>
      </c>
      <c r="P383" s="170"/>
      <c r="Q383" s="171"/>
    </row>
    <row r="384" spans="1:17" ht="16.5" customHeight="1" hidden="1">
      <c r="A384" s="162"/>
      <c r="B384" s="163"/>
      <c r="C384" s="162"/>
      <c r="D384" s="42" t="s">
        <v>10</v>
      </c>
      <c r="E384" s="42"/>
      <c r="F384" s="42"/>
      <c r="G384" s="42"/>
      <c r="H384" s="42"/>
      <c r="I384" s="42"/>
      <c r="J384" s="42"/>
      <c r="K384" s="42" t="s">
        <v>68</v>
      </c>
      <c r="L384" s="73">
        <v>80</v>
      </c>
      <c r="M384" s="208">
        <v>60</v>
      </c>
      <c r="N384" s="208" t="s">
        <v>292</v>
      </c>
      <c r="O384" s="159" t="s">
        <v>279</v>
      </c>
      <c r="P384" s="170" t="s">
        <v>14</v>
      </c>
      <c r="Q384" s="171"/>
    </row>
    <row r="385" spans="1:17" ht="16.5" customHeight="1">
      <c r="A385" s="209"/>
      <c r="B385" s="163"/>
      <c r="C385" s="209"/>
      <c r="D385" s="210" t="s">
        <v>10</v>
      </c>
      <c r="E385" s="210" t="s">
        <v>81</v>
      </c>
      <c r="F385" s="210"/>
      <c r="G385" s="210"/>
      <c r="H385" s="210"/>
      <c r="I385" s="210"/>
      <c r="J385" s="210"/>
      <c r="K385" s="211" t="s">
        <v>441</v>
      </c>
      <c r="L385" s="212">
        <f>L386</f>
        <v>5.3</v>
      </c>
      <c r="M385" s="213"/>
      <c r="N385" s="213"/>
      <c r="O385" s="214"/>
      <c r="P385" s="215"/>
      <c r="Q385" s="171"/>
    </row>
    <row r="386" spans="1:17" ht="16.5" customHeight="1">
      <c r="A386" s="209"/>
      <c r="B386" s="163"/>
      <c r="C386" s="209"/>
      <c r="D386" s="216" t="s">
        <v>10</v>
      </c>
      <c r="E386" s="216" t="s">
        <v>81</v>
      </c>
      <c r="F386" s="216" t="s">
        <v>11</v>
      </c>
      <c r="G386" s="216"/>
      <c r="H386" s="216"/>
      <c r="I386" s="216"/>
      <c r="J386" s="216"/>
      <c r="K386" s="217" t="s">
        <v>442</v>
      </c>
      <c r="L386" s="218">
        <f>L387</f>
        <v>5.3</v>
      </c>
      <c r="M386" s="213"/>
      <c r="N386" s="213"/>
      <c r="O386" s="214"/>
      <c r="P386" s="215"/>
      <c r="Q386" s="171"/>
    </row>
    <row r="387" spans="1:17" ht="16.5" customHeight="1">
      <c r="A387" s="209"/>
      <c r="B387" s="163"/>
      <c r="C387" s="209"/>
      <c r="D387" s="219" t="s">
        <v>10</v>
      </c>
      <c r="E387" s="219" t="s">
        <v>81</v>
      </c>
      <c r="F387" s="219" t="s">
        <v>11</v>
      </c>
      <c r="G387" s="219" t="s">
        <v>443</v>
      </c>
      <c r="H387" s="219"/>
      <c r="I387" s="219"/>
      <c r="J387" s="219"/>
      <c r="K387" s="219" t="s">
        <v>444</v>
      </c>
      <c r="L387" s="220">
        <f>L388</f>
        <v>5.3</v>
      </c>
      <c r="M387" s="213"/>
      <c r="N387" s="213"/>
      <c r="O387" s="214"/>
      <c r="P387" s="215"/>
      <c r="Q387" s="171"/>
    </row>
    <row r="388" spans="1:17" ht="16.5" customHeight="1">
      <c r="A388" s="209"/>
      <c r="B388" s="163"/>
      <c r="C388" s="209"/>
      <c r="D388" s="219" t="s">
        <v>10</v>
      </c>
      <c r="E388" s="219" t="s">
        <v>81</v>
      </c>
      <c r="F388" s="219" t="s">
        <v>11</v>
      </c>
      <c r="G388" s="219" t="s">
        <v>443</v>
      </c>
      <c r="H388" s="219" t="s">
        <v>440</v>
      </c>
      <c r="I388" s="219"/>
      <c r="J388" s="219"/>
      <c r="K388" s="219" t="s">
        <v>444</v>
      </c>
      <c r="L388" s="220">
        <v>5.3</v>
      </c>
      <c r="M388" s="213"/>
      <c r="N388" s="213"/>
      <c r="O388" s="214"/>
      <c r="P388" s="215"/>
      <c r="Q388" s="171"/>
    </row>
    <row r="389" spans="1:17" ht="42" customHeight="1">
      <c r="A389" s="221">
        <v>1</v>
      </c>
      <c r="B389" s="222">
        <v>1</v>
      </c>
      <c r="C389" s="221"/>
      <c r="D389" s="42" t="s">
        <v>10</v>
      </c>
      <c r="E389" s="72">
        <v>14</v>
      </c>
      <c r="F389" s="72"/>
      <c r="G389" s="72"/>
      <c r="H389" s="72"/>
      <c r="I389" s="72"/>
      <c r="J389" s="72"/>
      <c r="K389" s="223" t="s">
        <v>277</v>
      </c>
      <c r="L389" s="156">
        <f>L390</f>
        <v>90.42</v>
      </c>
      <c r="M389" s="159"/>
      <c r="N389" s="224"/>
      <c r="O389" s="159" t="s">
        <v>278</v>
      </c>
      <c r="P389" s="225"/>
      <c r="Q389" s="171"/>
    </row>
    <row r="390" spans="1:17" ht="15" customHeight="1">
      <c r="A390" s="162">
        <v>1</v>
      </c>
      <c r="B390" s="163">
        <v>1</v>
      </c>
      <c r="C390" s="162"/>
      <c r="D390" s="64" t="s">
        <v>10</v>
      </c>
      <c r="E390" s="64">
        <v>14</v>
      </c>
      <c r="F390" s="64" t="s">
        <v>25</v>
      </c>
      <c r="G390" s="64"/>
      <c r="H390" s="64"/>
      <c r="I390" s="64"/>
      <c r="J390" s="64"/>
      <c r="K390" s="64" t="s">
        <v>55</v>
      </c>
      <c r="L390" s="164">
        <f>L391+L395</f>
        <v>90.42</v>
      </c>
      <c r="M390" s="165" t="s">
        <v>14</v>
      </c>
      <c r="N390" s="165"/>
      <c r="O390" s="159" t="s">
        <v>278</v>
      </c>
      <c r="P390" s="166"/>
      <c r="Q390" s="171"/>
    </row>
    <row r="391" spans="1:204" s="189" customFormat="1" ht="33.75" customHeight="1">
      <c r="A391" s="162" t="s">
        <v>14</v>
      </c>
      <c r="B391" s="163">
        <v>1</v>
      </c>
      <c r="C391" s="154"/>
      <c r="D391" s="42" t="s">
        <v>10</v>
      </c>
      <c r="E391" s="42">
        <v>14</v>
      </c>
      <c r="F391" s="42" t="s">
        <v>25</v>
      </c>
      <c r="G391" s="190" t="s">
        <v>238</v>
      </c>
      <c r="H391" s="42"/>
      <c r="I391" s="42"/>
      <c r="J391" s="42"/>
      <c r="K391" s="195" t="s">
        <v>237</v>
      </c>
      <c r="L391" s="73">
        <f>L392</f>
        <v>30</v>
      </c>
      <c r="M391" s="183"/>
      <c r="N391" s="184"/>
      <c r="O391" s="159" t="s">
        <v>278</v>
      </c>
      <c r="P391" s="185"/>
      <c r="Q391" s="226"/>
      <c r="R391" s="187"/>
      <c r="S391" s="187"/>
      <c r="T391" s="187"/>
      <c r="U391" s="187"/>
      <c r="V391" s="188"/>
      <c r="W391" s="188"/>
      <c r="X391" s="188"/>
      <c r="Y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  <c r="BB391" s="188"/>
      <c r="BC391" s="188"/>
      <c r="BD391" s="188"/>
      <c r="BE391" s="188"/>
      <c r="BF391" s="188"/>
      <c r="BG391" s="188"/>
      <c r="BH391" s="188"/>
      <c r="BI391" s="188"/>
      <c r="BJ391" s="188"/>
      <c r="BK391" s="188"/>
      <c r="BL391" s="188"/>
      <c r="BM391" s="188"/>
      <c r="BN391" s="188"/>
      <c r="BO391" s="188"/>
      <c r="BP391" s="188"/>
      <c r="BQ391" s="188"/>
      <c r="BR391" s="188"/>
      <c r="BS391" s="188"/>
      <c r="BT391" s="188"/>
      <c r="BU391" s="188"/>
      <c r="BV391" s="188"/>
      <c r="BW391" s="188"/>
      <c r="BX391" s="188"/>
      <c r="BY391" s="188"/>
      <c r="BZ391" s="188"/>
      <c r="CA391" s="188"/>
      <c r="CB391" s="188"/>
      <c r="CC391" s="188"/>
      <c r="CD391" s="188"/>
      <c r="CE391" s="188"/>
      <c r="CF391" s="188"/>
      <c r="CG391" s="188"/>
      <c r="CH391" s="188"/>
      <c r="CI391" s="188"/>
      <c r="CJ391" s="188"/>
      <c r="CK391" s="188"/>
      <c r="CL391" s="188"/>
      <c r="CM391" s="188"/>
      <c r="CN391" s="188"/>
      <c r="CO391" s="188"/>
      <c r="CP391" s="188"/>
      <c r="CQ391" s="188"/>
      <c r="CR391" s="188"/>
      <c r="CS391" s="188"/>
      <c r="CT391" s="188"/>
      <c r="CU391" s="188"/>
      <c r="CV391" s="188"/>
      <c r="CW391" s="188"/>
      <c r="CX391" s="188"/>
      <c r="CY391" s="188"/>
      <c r="CZ391" s="188"/>
      <c r="DA391" s="188"/>
      <c r="DB391" s="188"/>
      <c r="DC391" s="188"/>
      <c r="DD391" s="188"/>
      <c r="DE391" s="188"/>
      <c r="DF391" s="188"/>
      <c r="DG391" s="188"/>
      <c r="DH391" s="188"/>
      <c r="DI391" s="188"/>
      <c r="DJ391" s="188"/>
      <c r="DK391" s="188"/>
      <c r="DL391" s="188"/>
      <c r="DM391" s="188"/>
      <c r="DN391" s="188"/>
      <c r="DO391" s="188"/>
      <c r="DP391" s="188"/>
      <c r="DQ391" s="188"/>
      <c r="DR391" s="188"/>
      <c r="DS391" s="188"/>
      <c r="DT391" s="188"/>
      <c r="DU391" s="188"/>
      <c r="DV391" s="188"/>
      <c r="DW391" s="188"/>
      <c r="DX391" s="188"/>
      <c r="DY391" s="188"/>
      <c r="DZ391" s="188"/>
      <c r="EA391" s="188"/>
      <c r="EB391" s="188"/>
      <c r="EC391" s="188"/>
      <c r="ED391" s="188"/>
      <c r="EE391" s="188"/>
      <c r="EF391" s="188"/>
      <c r="EG391" s="188"/>
      <c r="EH391" s="188"/>
      <c r="EI391" s="188"/>
      <c r="EJ391" s="188"/>
      <c r="EK391" s="188"/>
      <c r="EL391" s="188"/>
      <c r="EM391" s="188"/>
      <c r="EN391" s="188"/>
      <c r="EO391" s="188"/>
      <c r="EP391" s="188"/>
      <c r="EQ391" s="188"/>
      <c r="ER391" s="188"/>
      <c r="ES391" s="188"/>
      <c r="ET391" s="188"/>
      <c r="EU391" s="188"/>
      <c r="EV391" s="188"/>
      <c r="EW391" s="188"/>
      <c r="EX391" s="188"/>
      <c r="EY391" s="188"/>
      <c r="EZ391" s="188"/>
      <c r="FA391" s="188"/>
      <c r="FB391" s="188"/>
      <c r="FC391" s="188"/>
      <c r="FD391" s="188"/>
      <c r="FE391" s="188"/>
      <c r="FF391" s="188"/>
      <c r="FG391" s="188"/>
      <c r="FH391" s="188"/>
      <c r="FI391" s="188"/>
      <c r="FJ391" s="188"/>
      <c r="FK391" s="188"/>
      <c r="FL391" s="188"/>
      <c r="FM391" s="188"/>
      <c r="FN391" s="188"/>
      <c r="FO391" s="188"/>
      <c r="FP391" s="188"/>
      <c r="FQ391" s="188"/>
      <c r="FR391" s="188"/>
      <c r="FS391" s="188"/>
      <c r="FT391" s="188"/>
      <c r="FU391" s="188"/>
      <c r="FV391" s="188"/>
      <c r="FW391" s="188"/>
      <c r="FX391" s="188"/>
      <c r="FY391" s="188"/>
      <c r="FZ391" s="188"/>
      <c r="GA391" s="188"/>
      <c r="GB391" s="188"/>
      <c r="GC391" s="188"/>
      <c r="GD391" s="188"/>
      <c r="GE391" s="188"/>
      <c r="GF391" s="188"/>
      <c r="GG391" s="188"/>
      <c r="GH391" s="188"/>
      <c r="GI391" s="188"/>
      <c r="GJ391" s="188"/>
      <c r="GK391" s="188"/>
      <c r="GL391" s="188"/>
      <c r="GM391" s="188"/>
      <c r="GN391" s="188"/>
      <c r="GO391" s="188"/>
      <c r="GP391" s="188"/>
      <c r="GQ391" s="188"/>
      <c r="GR391" s="188"/>
      <c r="GS391" s="188"/>
      <c r="GT391" s="188"/>
      <c r="GU391" s="188"/>
      <c r="GV391" s="188"/>
    </row>
    <row r="392" spans="1:17" ht="15" customHeight="1">
      <c r="A392" s="162" t="s">
        <v>14</v>
      </c>
      <c r="B392" s="163">
        <v>1</v>
      </c>
      <c r="C392" s="162"/>
      <c r="D392" s="42" t="s">
        <v>10</v>
      </c>
      <c r="E392" s="42">
        <v>14</v>
      </c>
      <c r="F392" s="42" t="s">
        <v>25</v>
      </c>
      <c r="G392" s="190" t="s">
        <v>238</v>
      </c>
      <c r="H392" s="42">
        <v>540</v>
      </c>
      <c r="I392" s="42"/>
      <c r="J392" s="42"/>
      <c r="K392" s="42" t="s">
        <v>56</v>
      </c>
      <c r="L392" s="73">
        <f>L393</f>
        <v>30</v>
      </c>
      <c r="M392" s="168"/>
      <c r="N392" s="169"/>
      <c r="O392" s="159" t="s">
        <v>278</v>
      </c>
      <c r="P392" s="170"/>
      <c r="Q392" s="171"/>
    </row>
    <row r="393" spans="1:17" ht="15" customHeight="1" hidden="1">
      <c r="A393" s="162" t="s">
        <v>14</v>
      </c>
      <c r="B393" s="163" t="s">
        <v>14</v>
      </c>
      <c r="C393" s="162"/>
      <c r="D393" s="42" t="s">
        <v>10</v>
      </c>
      <c r="E393" s="42">
        <v>14</v>
      </c>
      <c r="F393" s="42" t="s">
        <v>25</v>
      </c>
      <c r="G393" s="190" t="s">
        <v>238</v>
      </c>
      <c r="H393" s="42">
        <v>540</v>
      </c>
      <c r="I393" s="42" t="s">
        <v>69</v>
      </c>
      <c r="J393" s="42" t="s">
        <v>11</v>
      </c>
      <c r="K393" s="42" t="s">
        <v>57</v>
      </c>
      <c r="L393" s="73">
        <v>30</v>
      </c>
      <c r="M393" s="168"/>
      <c r="N393" s="169"/>
      <c r="O393" s="159" t="s">
        <v>278</v>
      </c>
      <c r="P393" s="170"/>
      <c r="Q393" s="171"/>
    </row>
    <row r="394" spans="1:17" ht="35.25" customHeight="1">
      <c r="A394" s="162" t="s">
        <v>14</v>
      </c>
      <c r="B394" s="163">
        <v>1</v>
      </c>
      <c r="C394" s="162"/>
      <c r="D394" s="42" t="s">
        <v>10</v>
      </c>
      <c r="E394" s="42">
        <v>14</v>
      </c>
      <c r="F394" s="42" t="s">
        <v>25</v>
      </c>
      <c r="G394" s="190" t="s">
        <v>239</v>
      </c>
      <c r="H394" s="42"/>
      <c r="I394" s="42"/>
      <c r="J394" s="42"/>
      <c r="K394" s="195" t="s">
        <v>240</v>
      </c>
      <c r="L394" s="73">
        <f>L395</f>
        <v>60.42</v>
      </c>
      <c r="M394" s="168"/>
      <c r="N394" s="169"/>
      <c r="O394" s="159" t="s">
        <v>278</v>
      </c>
      <c r="P394" s="170"/>
      <c r="Q394" s="171"/>
    </row>
    <row r="395" spans="1:204" s="189" customFormat="1" ht="15" customHeight="1">
      <c r="A395" s="162" t="s">
        <v>14</v>
      </c>
      <c r="B395" s="163">
        <v>1</v>
      </c>
      <c r="C395" s="154"/>
      <c r="D395" s="42" t="s">
        <v>10</v>
      </c>
      <c r="E395" s="42">
        <v>14</v>
      </c>
      <c r="F395" s="42" t="s">
        <v>25</v>
      </c>
      <c r="G395" s="190" t="s">
        <v>239</v>
      </c>
      <c r="H395" s="42">
        <v>540</v>
      </c>
      <c r="I395" s="42"/>
      <c r="J395" s="42"/>
      <c r="K395" s="42" t="s">
        <v>56</v>
      </c>
      <c r="L395" s="181">
        <f>L396-9.58</f>
        <v>60.42</v>
      </c>
      <c r="M395" s="227"/>
      <c r="N395" s="228"/>
      <c r="O395" s="159" t="s">
        <v>278</v>
      </c>
      <c r="P395" s="185"/>
      <c r="Q395" s="226"/>
      <c r="R395" s="187"/>
      <c r="S395" s="187"/>
      <c r="T395" s="187"/>
      <c r="U395" s="187"/>
      <c r="V395" s="188"/>
      <c r="W395" s="188"/>
      <c r="X395" s="188"/>
      <c r="Y395" s="188"/>
      <c r="Z395" s="188"/>
      <c r="AA395" s="188"/>
      <c r="AB395" s="188"/>
      <c r="AC395" s="188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  <c r="AR395" s="188"/>
      <c r="AS395" s="188"/>
      <c r="AT395" s="188"/>
      <c r="AU395" s="188"/>
      <c r="AV395" s="188"/>
      <c r="AW395" s="188"/>
      <c r="AX395" s="188"/>
      <c r="AY395" s="188"/>
      <c r="AZ395" s="188"/>
      <c r="BA395" s="188"/>
      <c r="BB395" s="188"/>
      <c r="BC395" s="188"/>
      <c r="BD395" s="188"/>
      <c r="BE395" s="188"/>
      <c r="BF395" s="188"/>
      <c r="BG395" s="188"/>
      <c r="BH395" s="188"/>
      <c r="BI395" s="188"/>
      <c r="BJ395" s="188"/>
      <c r="BK395" s="188"/>
      <c r="BL395" s="188"/>
      <c r="BM395" s="188"/>
      <c r="BN395" s="188"/>
      <c r="BO395" s="188"/>
      <c r="BP395" s="188"/>
      <c r="BQ395" s="188"/>
      <c r="BR395" s="188"/>
      <c r="BS395" s="188"/>
      <c r="BT395" s="188"/>
      <c r="BU395" s="188"/>
      <c r="BV395" s="188"/>
      <c r="BW395" s="188"/>
      <c r="BX395" s="188"/>
      <c r="BY395" s="188"/>
      <c r="BZ395" s="188"/>
      <c r="CA395" s="188"/>
      <c r="CB395" s="188"/>
      <c r="CC395" s="188"/>
      <c r="CD395" s="188"/>
      <c r="CE395" s="188"/>
      <c r="CF395" s="188"/>
      <c r="CG395" s="188"/>
      <c r="CH395" s="188"/>
      <c r="CI395" s="188"/>
      <c r="CJ395" s="188"/>
      <c r="CK395" s="188"/>
      <c r="CL395" s="188"/>
      <c r="CM395" s="188"/>
      <c r="CN395" s="188"/>
      <c r="CO395" s="188"/>
      <c r="CP395" s="188"/>
      <c r="CQ395" s="188"/>
      <c r="CR395" s="188"/>
      <c r="CS395" s="188"/>
      <c r="CT395" s="188"/>
      <c r="CU395" s="188"/>
      <c r="CV395" s="188"/>
      <c r="CW395" s="188"/>
      <c r="CX395" s="188"/>
      <c r="CY395" s="188"/>
      <c r="CZ395" s="188"/>
      <c r="DA395" s="188"/>
      <c r="DB395" s="188"/>
      <c r="DC395" s="188"/>
      <c r="DD395" s="188"/>
      <c r="DE395" s="188"/>
      <c r="DF395" s="188"/>
      <c r="DG395" s="188"/>
      <c r="DH395" s="188"/>
      <c r="DI395" s="188"/>
      <c r="DJ395" s="188"/>
      <c r="DK395" s="188"/>
      <c r="DL395" s="188"/>
      <c r="DM395" s="188"/>
      <c r="DN395" s="188"/>
      <c r="DO395" s="188"/>
      <c r="DP395" s="188"/>
      <c r="DQ395" s="188"/>
      <c r="DR395" s="188"/>
      <c r="DS395" s="188"/>
      <c r="DT395" s="188"/>
      <c r="DU395" s="188"/>
      <c r="DV395" s="188"/>
      <c r="DW395" s="188"/>
      <c r="DX395" s="188"/>
      <c r="DY395" s="188"/>
      <c r="DZ395" s="188"/>
      <c r="EA395" s="188"/>
      <c r="EB395" s="188"/>
      <c r="EC395" s="188"/>
      <c r="ED395" s="188"/>
      <c r="EE395" s="188"/>
      <c r="EF395" s="188"/>
      <c r="EG395" s="188"/>
      <c r="EH395" s="188"/>
      <c r="EI395" s="188"/>
      <c r="EJ395" s="188"/>
      <c r="EK395" s="188"/>
      <c r="EL395" s="188"/>
      <c r="EM395" s="188"/>
      <c r="EN395" s="188"/>
      <c r="EO395" s="188"/>
      <c r="EP395" s="188"/>
      <c r="EQ395" s="188"/>
      <c r="ER395" s="188"/>
      <c r="ES395" s="188"/>
      <c r="ET395" s="188"/>
      <c r="EU395" s="188"/>
      <c r="EV395" s="188"/>
      <c r="EW395" s="188"/>
      <c r="EX395" s="188"/>
      <c r="EY395" s="188"/>
      <c r="EZ395" s="188"/>
      <c r="FA395" s="188"/>
      <c r="FB395" s="188"/>
      <c r="FC395" s="188"/>
      <c r="FD395" s="188"/>
      <c r="FE395" s="188"/>
      <c r="FF395" s="188"/>
      <c r="FG395" s="188"/>
      <c r="FH395" s="188"/>
      <c r="FI395" s="188"/>
      <c r="FJ395" s="188"/>
      <c r="FK395" s="188"/>
      <c r="FL395" s="188"/>
      <c r="FM395" s="188"/>
      <c r="FN395" s="188"/>
      <c r="FO395" s="188"/>
      <c r="FP395" s="188"/>
      <c r="FQ395" s="188"/>
      <c r="FR395" s="188"/>
      <c r="FS395" s="188"/>
      <c r="FT395" s="188"/>
      <c r="FU395" s="188"/>
      <c r="FV395" s="188"/>
      <c r="FW395" s="188"/>
      <c r="FX395" s="188"/>
      <c r="FY395" s="188"/>
      <c r="FZ395" s="188"/>
      <c r="GA395" s="188"/>
      <c r="GB395" s="188"/>
      <c r="GC395" s="188"/>
      <c r="GD395" s="188"/>
      <c r="GE395" s="188"/>
      <c r="GF395" s="188"/>
      <c r="GG395" s="188"/>
      <c r="GH395" s="188"/>
      <c r="GI395" s="188"/>
      <c r="GJ395" s="188"/>
      <c r="GK395" s="188"/>
      <c r="GL395" s="188"/>
      <c r="GM395" s="188"/>
      <c r="GN395" s="188"/>
      <c r="GO395" s="188"/>
      <c r="GP395" s="188"/>
      <c r="GQ395" s="188"/>
      <c r="GR395" s="188"/>
      <c r="GS395" s="188"/>
      <c r="GT395" s="188"/>
      <c r="GU395" s="188"/>
      <c r="GV395" s="188"/>
    </row>
    <row r="396" spans="1:17" ht="15" customHeight="1" hidden="1">
      <c r="A396" s="162" t="s">
        <v>14</v>
      </c>
      <c r="B396" s="163"/>
      <c r="C396" s="154"/>
      <c r="D396" s="162" t="s">
        <v>10</v>
      </c>
      <c r="E396" s="27">
        <v>14</v>
      </c>
      <c r="F396" s="162" t="s">
        <v>25</v>
      </c>
      <c r="G396" s="229" t="s">
        <v>239</v>
      </c>
      <c r="H396" s="162">
        <v>540</v>
      </c>
      <c r="I396" s="162" t="s">
        <v>69</v>
      </c>
      <c r="J396" s="162" t="s">
        <v>11</v>
      </c>
      <c r="K396" s="203" t="s">
        <v>58</v>
      </c>
      <c r="L396" s="230">
        <v>70</v>
      </c>
      <c r="M396" s="159" t="s">
        <v>14</v>
      </c>
      <c r="N396" s="224"/>
      <c r="O396" s="159" t="s">
        <v>278</v>
      </c>
      <c r="P396" s="170"/>
      <c r="Q396" s="171"/>
    </row>
    <row r="397" spans="1:17" ht="15.75">
      <c r="A397" s="231"/>
      <c r="B397" s="231"/>
      <c r="C397" s="231"/>
      <c r="D397" s="231"/>
      <c r="E397" s="231"/>
      <c r="F397" s="231"/>
      <c r="G397" s="231"/>
      <c r="H397" s="231"/>
      <c r="I397" s="231"/>
      <c r="J397" s="231"/>
      <c r="K397" s="232" t="s">
        <v>14</v>
      </c>
      <c r="L397" s="233" t="s">
        <v>14</v>
      </c>
      <c r="M397" s="234"/>
      <c r="N397" s="235"/>
      <c r="O397" s="234"/>
      <c r="P397" s="236"/>
      <c r="Q397" s="171"/>
    </row>
    <row r="407" spans="1:251" s="13" customFormat="1" ht="16.5">
      <c r="A407" s="237"/>
      <c r="B407" s="237"/>
      <c r="C407" s="237"/>
      <c r="D407" s="237"/>
      <c r="E407" s="238"/>
      <c r="F407" s="238"/>
      <c r="G407" s="239"/>
      <c r="H407" s="238"/>
      <c r="I407" s="238"/>
      <c r="J407" s="238"/>
      <c r="K407" s="240"/>
      <c r="L407" s="241"/>
      <c r="M407" s="242"/>
      <c r="N407" s="243"/>
      <c r="O407" s="242"/>
      <c r="P407" s="244"/>
      <c r="Q407" s="12"/>
      <c r="R407" s="12"/>
      <c r="S407" s="12"/>
      <c r="T407" s="12"/>
      <c r="U407" s="12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</row>
    <row r="408" spans="1:251" s="13" customFormat="1" ht="16.5">
      <c r="A408" s="237"/>
      <c r="B408" s="237"/>
      <c r="C408" s="237"/>
      <c r="D408" s="237"/>
      <c r="E408" s="238"/>
      <c r="F408" s="238"/>
      <c r="G408" s="239"/>
      <c r="H408" s="238"/>
      <c r="I408" s="238"/>
      <c r="J408" s="238"/>
      <c r="K408" s="240"/>
      <c r="L408" s="241"/>
      <c r="M408" s="242"/>
      <c r="N408" s="243"/>
      <c r="O408" s="242"/>
      <c r="P408" s="244"/>
      <c r="Q408" s="12"/>
      <c r="R408" s="12"/>
      <c r="S408" s="12"/>
      <c r="T408" s="12"/>
      <c r="U408" s="12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</row>
    <row r="409" spans="1:251" s="13" customFormat="1" ht="16.5">
      <c r="A409" s="237"/>
      <c r="B409" s="237"/>
      <c r="C409" s="237"/>
      <c r="D409" s="237"/>
      <c r="E409" s="238"/>
      <c r="F409" s="238"/>
      <c r="G409" s="239"/>
      <c r="H409" s="238"/>
      <c r="I409" s="238"/>
      <c r="J409" s="238"/>
      <c r="K409" s="240"/>
      <c r="L409" s="241"/>
      <c r="M409" s="242"/>
      <c r="N409" s="243"/>
      <c r="O409" s="242"/>
      <c r="P409" s="244"/>
      <c r="Q409" s="12"/>
      <c r="R409" s="12"/>
      <c r="S409" s="12"/>
      <c r="T409" s="12"/>
      <c r="U409" s="12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</row>
    <row r="410" spans="1:251" s="13" customFormat="1" ht="16.5">
      <c r="A410" s="237"/>
      <c r="B410" s="237"/>
      <c r="C410" s="237"/>
      <c r="D410" s="237"/>
      <c r="E410" s="238"/>
      <c r="F410" s="238"/>
      <c r="G410" s="239"/>
      <c r="H410" s="238"/>
      <c r="I410" s="238"/>
      <c r="J410" s="238"/>
      <c r="K410" s="240"/>
      <c r="L410" s="241"/>
      <c r="M410" s="242"/>
      <c r="N410" s="243"/>
      <c r="O410" s="242"/>
      <c r="P410" s="244"/>
      <c r="Q410" s="12"/>
      <c r="R410" s="12"/>
      <c r="S410" s="12"/>
      <c r="T410" s="12"/>
      <c r="U410" s="12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</row>
    <row r="411" spans="1:251" s="13" customFormat="1" ht="16.5">
      <c r="A411" s="237"/>
      <c r="B411" s="237"/>
      <c r="C411" s="237"/>
      <c r="D411" s="237"/>
      <c r="E411" s="238"/>
      <c r="F411" s="238"/>
      <c r="G411" s="239"/>
      <c r="H411" s="238"/>
      <c r="I411" s="238"/>
      <c r="J411" s="238"/>
      <c r="K411" s="240"/>
      <c r="L411" s="241"/>
      <c r="M411" s="242"/>
      <c r="N411" s="243"/>
      <c r="O411" s="242"/>
      <c r="P411" s="244"/>
      <c r="Q411" s="12"/>
      <c r="R411" s="12"/>
      <c r="S411" s="12"/>
      <c r="T411" s="12"/>
      <c r="U411" s="12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</row>
    <row r="412" spans="1:251" s="13" customFormat="1" ht="16.5">
      <c r="A412" s="237"/>
      <c r="B412" s="237"/>
      <c r="C412" s="237"/>
      <c r="D412" s="237"/>
      <c r="E412" s="238"/>
      <c r="F412" s="238"/>
      <c r="G412" s="239"/>
      <c r="H412" s="238"/>
      <c r="I412" s="238"/>
      <c r="J412" s="238"/>
      <c r="K412" s="240"/>
      <c r="L412" s="241"/>
      <c r="M412" s="242"/>
      <c r="N412" s="243"/>
      <c r="O412" s="242"/>
      <c r="P412" s="244"/>
      <c r="Q412" s="12"/>
      <c r="R412" s="12"/>
      <c r="S412" s="12"/>
      <c r="T412" s="12"/>
      <c r="U412" s="12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</row>
    <row r="413" spans="1:251" s="13" customFormat="1" ht="16.5">
      <c r="A413" s="237"/>
      <c r="B413" s="237"/>
      <c r="C413" s="237"/>
      <c r="D413" s="237"/>
      <c r="E413" s="238"/>
      <c r="F413" s="238"/>
      <c r="G413" s="239"/>
      <c r="H413" s="238"/>
      <c r="I413" s="238"/>
      <c r="J413" s="238"/>
      <c r="K413" s="240"/>
      <c r="L413" s="241"/>
      <c r="M413" s="242"/>
      <c r="N413" s="243"/>
      <c r="O413" s="242"/>
      <c r="P413" s="244"/>
      <c r="Q413" s="12"/>
      <c r="R413" s="12"/>
      <c r="S413" s="12"/>
      <c r="T413" s="12"/>
      <c r="U413" s="12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</row>
    <row r="414" spans="1:251" s="13" customFormat="1" ht="16.5">
      <c r="A414" s="237"/>
      <c r="B414" s="237"/>
      <c r="C414" s="237"/>
      <c r="D414" s="237"/>
      <c r="E414" s="238"/>
      <c r="F414" s="238"/>
      <c r="G414" s="239"/>
      <c r="H414" s="238"/>
      <c r="I414" s="238"/>
      <c r="J414" s="238"/>
      <c r="K414" s="240"/>
      <c r="L414" s="241"/>
      <c r="M414" s="242"/>
      <c r="N414" s="243"/>
      <c r="O414" s="242"/>
      <c r="P414" s="244"/>
      <c r="Q414" s="12"/>
      <c r="R414" s="12"/>
      <c r="S414" s="12"/>
      <c r="T414" s="12"/>
      <c r="U414" s="12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</row>
    <row r="415" spans="1:251" s="13" customFormat="1" ht="16.5">
      <c r="A415" s="237"/>
      <c r="B415" s="237"/>
      <c r="C415" s="237"/>
      <c r="D415" s="237"/>
      <c r="E415" s="238"/>
      <c r="F415" s="238"/>
      <c r="G415" s="239"/>
      <c r="H415" s="238"/>
      <c r="I415" s="238"/>
      <c r="J415" s="238"/>
      <c r="K415" s="240"/>
      <c r="L415" s="241"/>
      <c r="M415" s="242"/>
      <c r="N415" s="243"/>
      <c r="O415" s="242"/>
      <c r="P415" s="244"/>
      <c r="Q415" s="12"/>
      <c r="R415" s="12"/>
      <c r="S415" s="12"/>
      <c r="T415" s="12"/>
      <c r="U415" s="12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</row>
    <row r="416" spans="1:251" s="13" customFormat="1" ht="16.5">
      <c r="A416" s="237"/>
      <c r="B416" s="237"/>
      <c r="C416" s="237"/>
      <c r="D416" s="237"/>
      <c r="E416" s="238"/>
      <c r="F416" s="238"/>
      <c r="G416" s="239"/>
      <c r="H416" s="238"/>
      <c r="I416" s="238"/>
      <c r="J416" s="238"/>
      <c r="K416" s="240"/>
      <c r="L416" s="241"/>
      <c r="M416" s="242"/>
      <c r="N416" s="243"/>
      <c r="O416" s="242"/>
      <c r="P416" s="244"/>
      <c r="Q416" s="12"/>
      <c r="R416" s="12"/>
      <c r="S416" s="12"/>
      <c r="T416" s="12"/>
      <c r="U416" s="12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</row>
    <row r="417" spans="1:251" s="13" customFormat="1" ht="16.5">
      <c r="A417" s="237"/>
      <c r="B417" s="237"/>
      <c r="C417" s="237"/>
      <c r="D417" s="237"/>
      <c r="E417" s="238"/>
      <c r="F417" s="238"/>
      <c r="G417" s="239"/>
      <c r="H417" s="238"/>
      <c r="I417" s="238"/>
      <c r="J417" s="238"/>
      <c r="K417" s="240"/>
      <c r="L417" s="241"/>
      <c r="M417" s="242"/>
      <c r="N417" s="243"/>
      <c r="O417" s="242"/>
      <c r="P417" s="244"/>
      <c r="Q417" s="12"/>
      <c r="R417" s="12"/>
      <c r="S417" s="12"/>
      <c r="T417" s="12"/>
      <c r="U417" s="12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</row>
    <row r="418" spans="1:251" s="13" customFormat="1" ht="16.5">
      <c r="A418" s="237"/>
      <c r="B418" s="237"/>
      <c r="C418" s="237"/>
      <c r="D418" s="237"/>
      <c r="E418" s="238"/>
      <c r="F418" s="238"/>
      <c r="G418" s="239"/>
      <c r="H418" s="238"/>
      <c r="I418" s="238"/>
      <c r="J418" s="238"/>
      <c r="K418" s="240"/>
      <c r="L418" s="241"/>
      <c r="M418" s="242"/>
      <c r="N418" s="243"/>
      <c r="O418" s="242"/>
      <c r="P418" s="244"/>
      <c r="Q418" s="12"/>
      <c r="R418" s="12"/>
      <c r="S418" s="12"/>
      <c r="T418" s="12"/>
      <c r="U418" s="12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</row>
    <row r="419" spans="1:251" s="13" customFormat="1" ht="16.5">
      <c r="A419" s="237"/>
      <c r="B419" s="237"/>
      <c r="C419" s="237"/>
      <c r="D419" s="237"/>
      <c r="E419" s="238"/>
      <c r="F419" s="238"/>
      <c r="G419" s="239"/>
      <c r="H419" s="238"/>
      <c r="I419" s="238"/>
      <c r="J419" s="238"/>
      <c r="K419" s="240"/>
      <c r="L419" s="241"/>
      <c r="M419" s="242"/>
      <c r="N419" s="243"/>
      <c r="O419" s="242"/>
      <c r="P419" s="244"/>
      <c r="Q419" s="12"/>
      <c r="R419" s="12"/>
      <c r="S419" s="12"/>
      <c r="T419" s="12"/>
      <c r="U419" s="12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</row>
    <row r="420" spans="1:251" s="13" customFormat="1" ht="16.5">
      <c r="A420" s="237"/>
      <c r="B420" s="237"/>
      <c r="C420" s="237"/>
      <c r="D420" s="237"/>
      <c r="E420" s="238"/>
      <c r="F420" s="238"/>
      <c r="G420" s="239"/>
      <c r="H420" s="238"/>
      <c r="I420" s="238"/>
      <c r="J420" s="238"/>
      <c r="K420" s="240"/>
      <c r="L420" s="241"/>
      <c r="M420" s="242"/>
      <c r="N420" s="243"/>
      <c r="O420" s="242"/>
      <c r="P420" s="244"/>
      <c r="Q420" s="12"/>
      <c r="R420" s="12"/>
      <c r="S420" s="12"/>
      <c r="T420" s="12"/>
      <c r="U420" s="12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</row>
    <row r="421" spans="1:251" s="13" customFormat="1" ht="16.5">
      <c r="A421" s="237"/>
      <c r="B421" s="237"/>
      <c r="C421" s="237"/>
      <c r="D421" s="237"/>
      <c r="E421" s="238"/>
      <c r="F421" s="238"/>
      <c r="G421" s="239"/>
      <c r="H421" s="238"/>
      <c r="I421" s="238"/>
      <c r="J421" s="238"/>
      <c r="K421" s="240"/>
      <c r="L421" s="241"/>
      <c r="M421" s="242"/>
      <c r="N421" s="243"/>
      <c r="O421" s="242"/>
      <c r="P421" s="244"/>
      <c r="Q421" s="12"/>
      <c r="R421" s="12"/>
      <c r="S421" s="12"/>
      <c r="T421" s="12"/>
      <c r="U421" s="12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</row>
    <row r="422" spans="1:251" s="13" customFormat="1" ht="16.5">
      <c r="A422" s="237"/>
      <c r="B422" s="237"/>
      <c r="C422" s="237"/>
      <c r="D422" s="237"/>
      <c r="E422" s="238"/>
      <c r="F422" s="238"/>
      <c r="G422" s="239"/>
      <c r="H422" s="238"/>
      <c r="I422" s="238"/>
      <c r="J422" s="238"/>
      <c r="K422" s="240"/>
      <c r="L422" s="241"/>
      <c r="M422" s="242"/>
      <c r="N422" s="243"/>
      <c r="O422" s="242"/>
      <c r="P422" s="244"/>
      <c r="Q422" s="12"/>
      <c r="R422" s="12"/>
      <c r="S422" s="12"/>
      <c r="T422" s="12"/>
      <c r="U422" s="12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</row>
    <row r="423" spans="1:251" s="13" customFormat="1" ht="16.5">
      <c r="A423" s="237"/>
      <c r="B423" s="237"/>
      <c r="C423" s="237"/>
      <c r="D423" s="237"/>
      <c r="E423" s="238"/>
      <c r="F423" s="238"/>
      <c r="G423" s="239"/>
      <c r="H423" s="238"/>
      <c r="I423" s="238"/>
      <c r="J423" s="238"/>
      <c r="K423" s="240"/>
      <c r="L423" s="241"/>
      <c r="M423" s="242"/>
      <c r="N423" s="243"/>
      <c r="O423" s="242"/>
      <c r="P423" s="244"/>
      <c r="Q423" s="12"/>
      <c r="R423" s="12"/>
      <c r="S423" s="12"/>
      <c r="T423" s="12"/>
      <c r="U423" s="12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</row>
    <row r="424" spans="1:251" s="13" customFormat="1" ht="16.5">
      <c r="A424" s="237"/>
      <c r="B424" s="237"/>
      <c r="C424" s="237"/>
      <c r="D424" s="237"/>
      <c r="E424" s="238"/>
      <c r="F424" s="238"/>
      <c r="G424" s="239"/>
      <c r="H424" s="238"/>
      <c r="I424" s="238"/>
      <c r="J424" s="238"/>
      <c r="K424" s="240"/>
      <c r="L424" s="241"/>
      <c r="M424" s="242"/>
      <c r="N424" s="243"/>
      <c r="O424" s="242"/>
      <c r="P424" s="244"/>
      <c r="Q424" s="12"/>
      <c r="R424" s="12"/>
      <c r="S424" s="12"/>
      <c r="T424" s="12"/>
      <c r="U424" s="12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</row>
    <row r="425" spans="1:251" s="13" customFormat="1" ht="16.5">
      <c r="A425" s="237"/>
      <c r="B425" s="237"/>
      <c r="C425" s="237"/>
      <c r="D425" s="237"/>
      <c r="E425" s="238"/>
      <c r="F425" s="238"/>
      <c r="G425" s="239"/>
      <c r="H425" s="238"/>
      <c r="I425" s="238"/>
      <c r="J425" s="238"/>
      <c r="K425" s="240"/>
      <c r="L425" s="241"/>
      <c r="M425" s="242"/>
      <c r="N425" s="243"/>
      <c r="O425" s="242"/>
      <c r="P425" s="244"/>
      <c r="Q425" s="12"/>
      <c r="R425" s="12"/>
      <c r="S425" s="12"/>
      <c r="T425" s="12"/>
      <c r="U425" s="12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</row>
    <row r="426" spans="1:251" s="13" customFormat="1" ht="16.5">
      <c r="A426" s="237"/>
      <c r="B426" s="237"/>
      <c r="C426" s="237"/>
      <c r="D426" s="237"/>
      <c r="E426" s="238"/>
      <c r="F426" s="238"/>
      <c r="G426" s="239"/>
      <c r="H426" s="238"/>
      <c r="I426" s="238"/>
      <c r="J426" s="238"/>
      <c r="K426" s="240"/>
      <c r="L426" s="241"/>
      <c r="M426" s="242"/>
      <c r="N426" s="243"/>
      <c r="O426" s="242"/>
      <c r="P426" s="244"/>
      <c r="Q426" s="12"/>
      <c r="R426" s="12"/>
      <c r="S426" s="12"/>
      <c r="T426" s="12"/>
      <c r="U426" s="12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</row>
    <row r="427" spans="1:251" s="13" customFormat="1" ht="16.5">
      <c r="A427" s="237"/>
      <c r="B427" s="237"/>
      <c r="C427" s="237"/>
      <c r="D427" s="237"/>
      <c r="E427" s="238"/>
      <c r="F427" s="238"/>
      <c r="G427" s="239"/>
      <c r="H427" s="238"/>
      <c r="I427" s="238"/>
      <c r="J427" s="238"/>
      <c r="K427" s="240"/>
      <c r="L427" s="241"/>
      <c r="M427" s="242"/>
      <c r="N427" s="243"/>
      <c r="O427" s="242"/>
      <c r="P427" s="244"/>
      <c r="Q427" s="12"/>
      <c r="R427" s="12"/>
      <c r="S427" s="12"/>
      <c r="T427" s="12"/>
      <c r="U427" s="12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</row>
    <row r="428" spans="1:251" s="13" customFormat="1" ht="16.5">
      <c r="A428" s="237"/>
      <c r="B428" s="237"/>
      <c r="C428" s="237"/>
      <c r="D428" s="237"/>
      <c r="E428" s="238"/>
      <c r="F428" s="238"/>
      <c r="G428" s="239"/>
      <c r="H428" s="238"/>
      <c r="I428" s="238"/>
      <c r="J428" s="238"/>
      <c r="K428" s="240"/>
      <c r="L428" s="241"/>
      <c r="M428" s="242"/>
      <c r="N428" s="243"/>
      <c r="O428" s="242"/>
      <c r="P428" s="244"/>
      <c r="Q428" s="12"/>
      <c r="R428" s="12"/>
      <c r="S428" s="12"/>
      <c r="T428" s="12"/>
      <c r="U428" s="12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</row>
    <row r="429" spans="1:251" s="13" customFormat="1" ht="16.5">
      <c r="A429" s="237"/>
      <c r="B429" s="237"/>
      <c r="C429" s="237"/>
      <c r="D429" s="237"/>
      <c r="E429" s="238"/>
      <c r="F429" s="238"/>
      <c r="G429" s="239"/>
      <c r="H429" s="238"/>
      <c r="I429" s="238"/>
      <c r="J429" s="238"/>
      <c r="K429" s="240"/>
      <c r="L429" s="241"/>
      <c r="M429" s="242"/>
      <c r="N429" s="243"/>
      <c r="O429" s="242"/>
      <c r="P429" s="244"/>
      <c r="Q429" s="12"/>
      <c r="R429" s="12"/>
      <c r="S429" s="12"/>
      <c r="T429" s="12"/>
      <c r="U429" s="12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</row>
    <row r="430" spans="1:251" s="13" customFormat="1" ht="16.5">
      <c r="A430" s="237"/>
      <c r="B430" s="237"/>
      <c r="C430" s="237"/>
      <c r="D430" s="237"/>
      <c r="E430" s="238"/>
      <c r="F430" s="238"/>
      <c r="G430" s="239"/>
      <c r="H430" s="238"/>
      <c r="I430" s="238"/>
      <c r="J430" s="238"/>
      <c r="K430" s="240"/>
      <c r="L430" s="241"/>
      <c r="M430" s="242"/>
      <c r="N430" s="243"/>
      <c r="O430" s="242"/>
      <c r="P430" s="244"/>
      <c r="Q430" s="12"/>
      <c r="R430" s="12"/>
      <c r="S430" s="12"/>
      <c r="T430" s="12"/>
      <c r="U430" s="12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</row>
    <row r="431" spans="1:251" s="13" customFormat="1" ht="16.5">
      <c r="A431" s="237"/>
      <c r="B431" s="237"/>
      <c r="C431" s="237"/>
      <c r="D431" s="237"/>
      <c r="E431" s="238"/>
      <c r="F431" s="238"/>
      <c r="G431" s="239"/>
      <c r="H431" s="238"/>
      <c r="I431" s="238"/>
      <c r="J431" s="238"/>
      <c r="K431" s="240"/>
      <c r="L431" s="241"/>
      <c r="M431" s="242"/>
      <c r="N431" s="243"/>
      <c r="O431" s="242"/>
      <c r="P431" s="244"/>
      <c r="Q431" s="12"/>
      <c r="R431" s="12"/>
      <c r="S431" s="12"/>
      <c r="T431" s="12"/>
      <c r="U431" s="12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</row>
    <row r="432" spans="1:251" s="13" customFormat="1" ht="16.5">
      <c r="A432" s="237"/>
      <c r="B432" s="237"/>
      <c r="C432" s="237"/>
      <c r="D432" s="237"/>
      <c r="E432" s="238"/>
      <c r="F432" s="238"/>
      <c r="G432" s="239"/>
      <c r="H432" s="238"/>
      <c r="I432" s="238"/>
      <c r="J432" s="238"/>
      <c r="K432" s="240"/>
      <c r="L432" s="241"/>
      <c r="M432" s="242"/>
      <c r="N432" s="243"/>
      <c r="O432" s="242"/>
      <c r="P432" s="244"/>
      <c r="Q432" s="12"/>
      <c r="R432" s="12"/>
      <c r="S432" s="12"/>
      <c r="T432" s="12"/>
      <c r="U432" s="12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  <c r="IQ432" s="14"/>
    </row>
    <row r="433" spans="1:251" s="13" customFormat="1" ht="16.5">
      <c r="A433" s="237"/>
      <c r="B433" s="237"/>
      <c r="C433" s="237"/>
      <c r="D433" s="237"/>
      <c r="E433" s="238"/>
      <c r="F433" s="238"/>
      <c r="G433" s="239"/>
      <c r="H433" s="238"/>
      <c r="I433" s="238"/>
      <c r="J433" s="238"/>
      <c r="K433" s="240"/>
      <c r="L433" s="241"/>
      <c r="M433" s="242"/>
      <c r="N433" s="243"/>
      <c r="O433" s="242"/>
      <c r="P433" s="244"/>
      <c r="Q433" s="12"/>
      <c r="R433" s="12"/>
      <c r="S433" s="12"/>
      <c r="T433" s="12"/>
      <c r="U433" s="12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  <c r="IQ433" s="14"/>
    </row>
    <row r="434" spans="1:251" s="13" customFormat="1" ht="16.5">
      <c r="A434" s="237"/>
      <c r="B434" s="237"/>
      <c r="C434" s="237"/>
      <c r="D434" s="237"/>
      <c r="E434" s="238"/>
      <c r="F434" s="238"/>
      <c r="G434" s="239"/>
      <c r="H434" s="238"/>
      <c r="I434" s="238"/>
      <c r="J434" s="238"/>
      <c r="K434" s="240"/>
      <c r="L434" s="241"/>
      <c r="M434" s="242"/>
      <c r="N434" s="243"/>
      <c r="O434" s="242"/>
      <c r="P434" s="244"/>
      <c r="Q434" s="12"/>
      <c r="R434" s="12"/>
      <c r="S434" s="12"/>
      <c r="T434" s="12"/>
      <c r="U434" s="12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  <c r="IQ434" s="14"/>
    </row>
    <row r="435" spans="1:251" s="13" customFormat="1" ht="16.5">
      <c r="A435" s="237"/>
      <c r="B435" s="237"/>
      <c r="C435" s="237"/>
      <c r="D435" s="237"/>
      <c r="E435" s="238"/>
      <c r="F435" s="238"/>
      <c r="G435" s="239"/>
      <c r="H435" s="238"/>
      <c r="I435" s="238"/>
      <c r="J435" s="238"/>
      <c r="K435" s="240"/>
      <c r="L435" s="241"/>
      <c r="M435" s="242"/>
      <c r="N435" s="243"/>
      <c r="O435" s="242"/>
      <c r="P435" s="244"/>
      <c r="Q435" s="12"/>
      <c r="R435" s="12"/>
      <c r="S435" s="12"/>
      <c r="T435" s="12"/>
      <c r="U435" s="12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  <c r="IQ435" s="14"/>
    </row>
    <row r="436" spans="1:251" s="13" customFormat="1" ht="16.5">
      <c r="A436" s="237"/>
      <c r="B436" s="237"/>
      <c r="C436" s="237"/>
      <c r="D436" s="237"/>
      <c r="E436" s="238"/>
      <c r="F436" s="238"/>
      <c r="G436" s="239"/>
      <c r="H436" s="238"/>
      <c r="I436" s="238"/>
      <c r="J436" s="238"/>
      <c r="K436" s="240"/>
      <c r="L436" s="241"/>
      <c r="M436" s="242"/>
      <c r="N436" s="243"/>
      <c r="O436" s="242"/>
      <c r="P436" s="244"/>
      <c r="Q436" s="12"/>
      <c r="R436" s="12"/>
      <c r="S436" s="12"/>
      <c r="T436" s="12"/>
      <c r="U436" s="12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  <c r="IQ436" s="14"/>
    </row>
    <row r="437" spans="1:251" s="13" customFormat="1" ht="16.5">
      <c r="A437" s="237"/>
      <c r="B437" s="237"/>
      <c r="C437" s="237"/>
      <c r="D437" s="237"/>
      <c r="E437" s="238"/>
      <c r="F437" s="238"/>
      <c r="G437" s="239"/>
      <c r="H437" s="238"/>
      <c r="I437" s="238"/>
      <c r="J437" s="238"/>
      <c r="K437" s="240"/>
      <c r="L437" s="241"/>
      <c r="M437" s="242"/>
      <c r="N437" s="243"/>
      <c r="O437" s="242"/>
      <c r="P437" s="244"/>
      <c r="Q437" s="12"/>
      <c r="R437" s="12"/>
      <c r="S437" s="12"/>
      <c r="T437" s="12"/>
      <c r="U437" s="12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  <c r="IQ437" s="14"/>
    </row>
    <row r="438" spans="1:251" s="13" customFormat="1" ht="16.5">
      <c r="A438" s="237"/>
      <c r="B438" s="237"/>
      <c r="C438" s="237"/>
      <c r="D438" s="237"/>
      <c r="E438" s="238"/>
      <c r="F438" s="238"/>
      <c r="G438" s="239"/>
      <c r="H438" s="238"/>
      <c r="I438" s="238"/>
      <c r="J438" s="238"/>
      <c r="K438" s="240"/>
      <c r="L438" s="241"/>
      <c r="M438" s="242"/>
      <c r="N438" s="243"/>
      <c r="O438" s="242"/>
      <c r="P438" s="244"/>
      <c r="Q438" s="12"/>
      <c r="R438" s="12"/>
      <c r="S438" s="12"/>
      <c r="T438" s="12"/>
      <c r="U438" s="12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  <c r="IQ438" s="14"/>
    </row>
    <row r="439" spans="1:251" s="13" customFormat="1" ht="16.5">
      <c r="A439" s="237"/>
      <c r="B439" s="237"/>
      <c r="C439" s="237"/>
      <c r="D439" s="237"/>
      <c r="E439" s="238"/>
      <c r="F439" s="238"/>
      <c r="G439" s="239"/>
      <c r="H439" s="238"/>
      <c r="I439" s="238"/>
      <c r="J439" s="238"/>
      <c r="K439" s="240"/>
      <c r="L439" s="241"/>
      <c r="M439" s="242"/>
      <c r="N439" s="243"/>
      <c r="O439" s="242"/>
      <c r="P439" s="244"/>
      <c r="Q439" s="12"/>
      <c r="R439" s="12"/>
      <c r="S439" s="12"/>
      <c r="T439" s="12"/>
      <c r="U439" s="12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  <c r="IQ439" s="14"/>
    </row>
    <row r="440" spans="1:251" s="13" customFormat="1" ht="16.5">
      <c r="A440" s="237"/>
      <c r="B440" s="237"/>
      <c r="C440" s="237"/>
      <c r="D440" s="237"/>
      <c r="E440" s="238"/>
      <c r="F440" s="238"/>
      <c r="G440" s="239"/>
      <c r="H440" s="238"/>
      <c r="I440" s="238"/>
      <c r="J440" s="238"/>
      <c r="K440" s="240"/>
      <c r="L440" s="241"/>
      <c r="M440" s="242"/>
      <c r="N440" s="243"/>
      <c r="O440" s="242"/>
      <c r="P440" s="244"/>
      <c r="Q440" s="12"/>
      <c r="R440" s="12"/>
      <c r="S440" s="12"/>
      <c r="T440" s="12"/>
      <c r="U440" s="12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  <c r="IQ440" s="14"/>
    </row>
    <row r="441" spans="1:251" s="13" customFormat="1" ht="16.5">
      <c r="A441" s="237"/>
      <c r="B441" s="237"/>
      <c r="C441" s="237"/>
      <c r="D441" s="237"/>
      <c r="E441" s="238"/>
      <c r="F441" s="238"/>
      <c r="G441" s="239"/>
      <c r="H441" s="238"/>
      <c r="I441" s="238"/>
      <c r="J441" s="238"/>
      <c r="K441" s="240"/>
      <c r="L441" s="241"/>
      <c r="M441" s="242"/>
      <c r="N441" s="243"/>
      <c r="O441" s="242"/>
      <c r="P441" s="244"/>
      <c r="Q441" s="12"/>
      <c r="R441" s="12"/>
      <c r="S441" s="12"/>
      <c r="T441" s="12"/>
      <c r="U441" s="12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  <c r="IQ441" s="14"/>
    </row>
    <row r="442" spans="1:251" s="13" customFormat="1" ht="16.5">
      <c r="A442" s="237"/>
      <c r="B442" s="237"/>
      <c r="C442" s="237"/>
      <c r="D442" s="237"/>
      <c r="E442" s="238"/>
      <c r="F442" s="238"/>
      <c r="G442" s="239"/>
      <c r="H442" s="238"/>
      <c r="I442" s="238"/>
      <c r="J442" s="238"/>
      <c r="K442" s="240"/>
      <c r="L442" s="241"/>
      <c r="M442" s="242"/>
      <c r="N442" s="243"/>
      <c r="O442" s="242"/>
      <c r="P442" s="244"/>
      <c r="Q442" s="12"/>
      <c r="R442" s="12"/>
      <c r="S442" s="12"/>
      <c r="T442" s="12"/>
      <c r="U442" s="12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  <c r="IQ442" s="14"/>
    </row>
    <row r="443" spans="1:251" s="13" customFormat="1" ht="16.5">
      <c r="A443" s="237"/>
      <c r="B443" s="237"/>
      <c r="C443" s="237"/>
      <c r="D443" s="237"/>
      <c r="E443" s="238"/>
      <c r="F443" s="238"/>
      <c r="G443" s="239"/>
      <c r="H443" s="238"/>
      <c r="I443" s="238"/>
      <c r="J443" s="238"/>
      <c r="K443" s="240"/>
      <c r="L443" s="241"/>
      <c r="M443" s="242"/>
      <c r="N443" s="243"/>
      <c r="O443" s="242"/>
      <c r="P443" s="244"/>
      <c r="Q443" s="12"/>
      <c r="R443" s="12"/>
      <c r="S443" s="12"/>
      <c r="T443" s="12"/>
      <c r="U443" s="12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  <c r="IQ443" s="14"/>
    </row>
    <row r="444" spans="1:251" s="13" customFormat="1" ht="16.5">
      <c r="A444" s="237"/>
      <c r="B444" s="237"/>
      <c r="C444" s="237"/>
      <c r="D444" s="237"/>
      <c r="E444" s="238"/>
      <c r="F444" s="238"/>
      <c r="G444" s="239"/>
      <c r="H444" s="238"/>
      <c r="I444" s="238"/>
      <c r="J444" s="238"/>
      <c r="K444" s="240"/>
      <c r="L444" s="241"/>
      <c r="M444" s="242"/>
      <c r="N444" s="243"/>
      <c r="O444" s="242"/>
      <c r="P444" s="244"/>
      <c r="Q444" s="12"/>
      <c r="R444" s="12"/>
      <c r="S444" s="12"/>
      <c r="T444" s="12"/>
      <c r="U444" s="12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  <c r="IQ444" s="14"/>
    </row>
    <row r="445" spans="1:251" s="13" customFormat="1" ht="16.5">
      <c r="A445" s="237"/>
      <c r="B445" s="237"/>
      <c r="C445" s="237"/>
      <c r="D445" s="237"/>
      <c r="E445" s="238"/>
      <c r="F445" s="238"/>
      <c r="G445" s="239"/>
      <c r="H445" s="238"/>
      <c r="I445" s="238"/>
      <c r="J445" s="238"/>
      <c r="K445" s="240"/>
      <c r="L445" s="241"/>
      <c r="M445" s="242"/>
      <c r="N445" s="243"/>
      <c r="O445" s="242"/>
      <c r="P445" s="244"/>
      <c r="Q445" s="12"/>
      <c r="R445" s="12"/>
      <c r="S445" s="12"/>
      <c r="T445" s="12"/>
      <c r="U445" s="12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  <c r="IQ445" s="14"/>
    </row>
    <row r="446" spans="1:251" s="13" customFormat="1" ht="16.5">
      <c r="A446" s="237"/>
      <c r="B446" s="237"/>
      <c r="C446" s="237"/>
      <c r="D446" s="237"/>
      <c r="E446" s="238"/>
      <c r="F446" s="238"/>
      <c r="G446" s="239"/>
      <c r="H446" s="238"/>
      <c r="I446" s="238"/>
      <c r="J446" s="238"/>
      <c r="K446" s="240"/>
      <c r="L446" s="241"/>
      <c r="M446" s="242"/>
      <c r="N446" s="243"/>
      <c r="O446" s="242"/>
      <c r="P446" s="244"/>
      <c r="Q446" s="12"/>
      <c r="R446" s="12"/>
      <c r="S446" s="12"/>
      <c r="T446" s="12"/>
      <c r="U446" s="12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  <c r="IQ446" s="14"/>
    </row>
    <row r="447" spans="1:251" s="13" customFormat="1" ht="16.5">
      <c r="A447" s="237"/>
      <c r="B447" s="237"/>
      <c r="C447" s="237"/>
      <c r="D447" s="237"/>
      <c r="E447" s="238"/>
      <c r="F447" s="238"/>
      <c r="G447" s="239"/>
      <c r="H447" s="238"/>
      <c r="I447" s="238"/>
      <c r="J447" s="238"/>
      <c r="K447" s="240"/>
      <c r="L447" s="241"/>
      <c r="M447" s="242"/>
      <c r="N447" s="243"/>
      <c r="O447" s="242"/>
      <c r="P447" s="244"/>
      <c r="Q447" s="12"/>
      <c r="R447" s="12"/>
      <c r="S447" s="12"/>
      <c r="T447" s="12"/>
      <c r="U447" s="12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  <c r="IQ447" s="14"/>
    </row>
    <row r="448" spans="1:251" s="13" customFormat="1" ht="16.5">
      <c r="A448" s="237"/>
      <c r="B448" s="237"/>
      <c r="C448" s="237"/>
      <c r="D448" s="237"/>
      <c r="E448" s="238"/>
      <c r="F448" s="238"/>
      <c r="G448" s="239"/>
      <c r="H448" s="238"/>
      <c r="I448" s="238"/>
      <c r="J448" s="238"/>
      <c r="K448" s="240"/>
      <c r="L448" s="241"/>
      <c r="M448" s="242"/>
      <c r="N448" s="243"/>
      <c r="O448" s="242"/>
      <c r="P448" s="244"/>
      <c r="Q448" s="12"/>
      <c r="R448" s="12"/>
      <c r="S448" s="12"/>
      <c r="T448" s="12"/>
      <c r="U448" s="12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  <c r="IQ448" s="14"/>
    </row>
    <row r="449" spans="1:251" s="13" customFormat="1" ht="16.5">
      <c r="A449" s="237"/>
      <c r="B449" s="237"/>
      <c r="C449" s="237"/>
      <c r="D449" s="237"/>
      <c r="E449" s="238"/>
      <c r="F449" s="238"/>
      <c r="G449" s="239"/>
      <c r="H449" s="238"/>
      <c r="I449" s="238"/>
      <c r="J449" s="238"/>
      <c r="K449" s="240"/>
      <c r="L449" s="241"/>
      <c r="M449" s="242"/>
      <c r="N449" s="243"/>
      <c r="O449" s="242"/>
      <c r="P449" s="244"/>
      <c r="Q449" s="12"/>
      <c r="R449" s="12"/>
      <c r="S449" s="12"/>
      <c r="T449" s="12"/>
      <c r="U449" s="12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  <c r="IQ449" s="14"/>
    </row>
    <row r="450" spans="1:251" s="13" customFormat="1" ht="16.5">
      <c r="A450" s="237"/>
      <c r="B450" s="237"/>
      <c r="C450" s="237"/>
      <c r="D450" s="237"/>
      <c r="E450" s="238"/>
      <c r="F450" s="238"/>
      <c r="G450" s="239"/>
      <c r="H450" s="238"/>
      <c r="I450" s="238"/>
      <c r="J450" s="238"/>
      <c r="K450" s="240"/>
      <c r="L450" s="241"/>
      <c r="M450" s="242"/>
      <c r="N450" s="243"/>
      <c r="O450" s="242"/>
      <c r="P450" s="244"/>
      <c r="Q450" s="12"/>
      <c r="R450" s="12"/>
      <c r="S450" s="12"/>
      <c r="T450" s="12"/>
      <c r="U450" s="12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  <c r="IQ450" s="14"/>
    </row>
    <row r="451" spans="1:251" s="13" customFormat="1" ht="16.5">
      <c r="A451" s="237"/>
      <c r="B451" s="237"/>
      <c r="C451" s="237"/>
      <c r="D451" s="237"/>
      <c r="E451" s="238"/>
      <c r="F451" s="238"/>
      <c r="G451" s="239"/>
      <c r="H451" s="238"/>
      <c r="I451" s="238"/>
      <c r="J451" s="238"/>
      <c r="K451" s="240"/>
      <c r="L451" s="241"/>
      <c r="M451" s="242"/>
      <c r="N451" s="243"/>
      <c r="O451" s="242"/>
      <c r="P451" s="244"/>
      <c r="Q451" s="12"/>
      <c r="R451" s="12"/>
      <c r="S451" s="12"/>
      <c r="T451" s="12"/>
      <c r="U451" s="12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  <c r="IQ451" s="14"/>
    </row>
    <row r="452" spans="1:251" s="13" customFormat="1" ht="16.5">
      <c r="A452" s="237"/>
      <c r="B452" s="237"/>
      <c r="C452" s="237"/>
      <c r="D452" s="237"/>
      <c r="E452" s="238"/>
      <c r="F452" s="238"/>
      <c r="G452" s="239"/>
      <c r="H452" s="238"/>
      <c r="I452" s="238"/>
      <c r="J452" s="238"/>
      <c r="K452" s="240"/>
      <c r="L452" s="241"/>
      <c r="M452" s="242"/>
      <c r="N452" s="243"/>
      <c r="O452" s="242"/>
      <c r="P452" s="244"/>
      <c r="Q452" s="12"/>
      <c r="R452" s="12"/>
      <c r="S452" s="12"/>
      <c r="T452" s="12"/>
      <c r="U452" s="12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  <c r="IQ452" s="14"/>
    </row>
    <row r="453" spans="1:251" s="13" customFormat="1" ht="16.5">
      <c r="A453" s="237"/>
      <c r="B453" s="237"/>
      <c r="C453" s="237"/>
      <c r="D453" s="237"/>
      <c r="E453" s="238"/>
      <c r="F453" s="238"/>
      <c r="G453" s="239"/>
      <c r="H453" s="238"/>
      <c r="I453" s="238"/>
      <c r="J453" s="238"/>
      <c r="K453" s="240"/>
      <c r="L453" s="241"/>
      <c r="M453" s="242"/>
      <c r="N453" s="243"/>
      <c r="O453" s="242"/>
      <c r="P453" s="244"/>
      <c r="Q453" s="12"/>
      <c r="R453" s="12"/>
      <c r="S453" s="12"/>
      <c r="T453" s="12"/>
      <c r="U453" s="12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  <c r="IQ453" s="14"/>
    </row>
    <row r="454" spans="1:251" s="13" customFormat="1" ht="16.5">
      <c r="A454" s="237"/>
      <c r="B454" s="237"/>
      <c r="C454" s="237"/>
      <c r="D454" s="237"/>
      <c r="E454" s="238"/>
      <c r="F454" s="238"/>
      <c r="G454" s="239"/>
      <c r="H454" s="238"/>
      <c r="I454" s="238"/>
      <c r="J454" s="238"/>
      <c r="K454" s="240"/>
      <c r="L454" s="241"/>
      <c r="M454" s="242"/>
      <c r="N454" s="243"/>
      <c r="O454" s="242"/>
      <c r="P454" s="244"/>
      <c r="Q454" s="12"/>
      <c r="R454" s="12"/>
      <c r="S454" s="12"/>
      <c r="T454" s="12"/>
      <c r="U454" s="12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  <c r="IQ454" s="14"/>
    </row>
    <row r="455" spans="1:251" s="13" customFormat="1" ht="16.5">
      <c r="A455" s="237"/>
      <c r="B455" s="237"/>
      <c r="C455" s="237"/>
      <c r="D455" s="237"/>
      <c r="E455" s="238"/>
      <c r="F455" s="238"/>
      <c r="G455" s="239"/>
      <c r="H455" s="238"/>
      <c r="I455" s="238"/>
      <c r="J455" s="238"/>
      <c r="K455" s="240"/>
      <c r="L455" s="241"/>
      <c r="M455" s="242"/>
      <c r="N455" s="243"/>
      <c r="O455" s="242"/>
      <c r="P455" s="244"/>
      <c r="Q455" s="12"/>
      <c r="R455" s="12"/>
      <c r="S455" s="12"/>
      <c r="T455" s="12"/>
      <c r="U455" s="12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  <c r="IQ455" s="14"/>
    </row>
    <row r="456" spans="1:251" s="13" customFormat="1" ht="16.5">
      <c r="A456" s="237"/>
      <c r="B456" s="237"/>
      <c r="C456" s="237"/>
      <c r="D456" s="237"/>
      <c r="E456" s="238"/>
      <c r="F456" s="238"/>
      <c r="G456" s="239"/>
      <c r="H456" s="238"/>
      <c r="I456" s="238"/>
      <c r="J456" s="238"/>
      <c r="K456" s="240"/>
      <c r="L456" s="241"/>
      <c r="M456" s="242"/>
      <c r="N456" s="243"/>
      <c r="O456" s="242"/>
      <c r="P456" s="244"/>
      <c r="Q456" s="12"/>
      <c r="R456" s="12"/>
      <c r="S456" s="12"/>
      <c r="T456" s="12"/>
      <c r="U456" s="12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  <c r="IQ456" s="14"/>
    </row>
    <row r="457" spans="1:251" s="13" customFormat="1" ht="16.5">
      <c r="A457" s="237"/>
      <c r="B457" s="237"/>
      <c r="C457" s="237"/>
      <c r="D457" s="237"/>
      <c r="E457" s="238"/>
      <c r="F457" s="238"/>
      <c r="G457" s="239"/>
      <c r="H457" s="238"/>
      <c r="I457" s="238"/>
      <c r="J457" s="238"/>
      <c r="K457" s="240"/>
      <c r="L457" s="241"/>
      <c r="M457" s="242"/>
      <c r="N457" s="243"/>
      <c r="O457" s="242"/>
      <c r="P457" s="244"/>
      <c r="Q457" s="12"/>
      <c r="R457" s="12"/>
      <c r="S457" s="12"/>
      <c r="T457" s="12"/>
      <c r="U457" s="12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  <c r="IQ457" s="14"/>
    </row>
    <row r="458" spans="1:251" s="13" customFormat="1" ht="16.5">
      <c r="A458" s="237"/>
      <c r="B458" s="237"/>
      <c r="C458" s="237"/>
      <c r="D458" s="237"/>
      <c r="E458" s="238"/>
      <c r="F458" s="238"/>
      <c r="G458" s="239"/>
      <c r="H458" s="238"/>
      <c r="I458" s="238"/>
      <c r="J458" s="238"/>
      <c r="K458" s="240"/>
      <c r="L458" s="241"/>
      <c r="M458" s="242"/>
      <c r="N458" s="243"/>
      <c r="O458" s="242"/>
      <c r="P458" s="244"/>
      <c r="Q458" s="12"/>
      <c r="R458" s="12"/>
      <c r="S458" s="12"/>
      <c r="T458" s="12"/>
      <c r="U458" s="12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  <c r="IQ458" s="14"/>
    </row>
    <row r="459" spans="1:251" s="13" customFormat="1" ht="16.5">
      <c r="A459" s="237"/>
      <c r="B459" s="237"/>
      <c r="C459" s="237"/>
      <c r="D459" s="237"/>
      <c r="E459" s="238"/>
      <c r="F459" s="238"/>
      <c r="G459" s="239"/>
      <c r="H459" s="238"/>
      <c r="I459" s="238"/>
      <c r="J459" s="238"/>
      <c r="K459" s="240"/>
      <c r="L459" s="241"/>
      <c r="M459" s="242"/>
      <c r="N459" s="243"/>
      <c r="O459" s="242"/>
      <c r="P459" s="244"/>
      <c r="Q459" s="12"/>
      <c r="R459" s="12"/>
      <c r="S459" s="12"/>
      <c r="T459" s="12"/>
      <c r="U459" s="12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  <c r="IQ459" s="14"/>
    </row>
    <row r="460" spans="1:251" s="13" customFormat="1" ht="16.5">
      <c r="A460" s="237"/>
      <c r="B460" s="237"/>
      <c r="C460" s="237"/>
      <c r="D460" s="237"/>
      <c r="E460" s="238"/>
      <c r="F460" s="238"/>
      <c r="G460" s="239"/>
      <c r="H460" s="238"/>
      <c r="I460" s="238"/>
      <c r="J460" s="238"/>
      <c r="K460" s="240"/>
      <c r="L460" s="241"/>
      <c r="M460" s="242"/>
      <c r="N460" s="243"/>
      <c r="O460" s="242"/>
      <c r="P460" s="244"/>
      <c r="Q460" s="12"/>
      <c r="R460" s="12"/>
      <c r="S460" s="12"/>
      <c r="T460" s="12"/>
      <c r="U460" s="12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  <c r="IQ460" s="14"/>
    </row>
    <row r="461" spans="1:251" s="13" customFormat="1" ht="16.5">
      <c r="A461" s="237"/>
      <c r="B461" s="237"/>
      <c r="C461" s="237"/>
      <c r="D461" s="237"/>
      <c r="E461" s="238"/>
      <c r="F461" s="238"/>
      <c r="G461" s="239"/>
      <c r="H461" s="238"/>
      <c r="I461" s="238"/>
      <c r="J461" s="238"/>
      <c r="K461" s="240"/>
      <c r="L461" s="241"/>
      <c r="M461" s="242"/>
      <c r="N461" s="243"/>
      <c r="O461" s="242"/>
      <c r="P461" s="244"/>
      <c r="Q461" s="12"/>
      <c r="R461" s="12"/>
      <c r="S461" s="12"/>
      <c r="T461" s="12"/>
      <c r="U461" s="12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  <c r="IQ461" s="14"/>
    </row>
    <row r="462" spans="1:251" s="13" customFormat="1" ht="16.5">
      <c r="A462" s="237"/>
      <c r="B462" s="237"/>
      <c r="C462" s="237"/>
      <c r="D462" s="237"/>
      <c r="E462" s="238"/>
      <c r="F462" s="238"/>
      <c r="G462" s="239"/>
      <c r="H462" s="238"/>
      <c r="I462" s="238"/>
      <c r="J462" s="238"/>
      <c r="K462" s="240"/>
      <c r="L462" s="241"/>
      <c r="M462" s="242"/>
      <c r="N462" s="243"/>
      <c r="O462" s="242"/>
      <c r="P462" s="244"/>
      <c r="Q462" s="12"/>
      <c r="R462" s="12"/>
      <c r="S462" s="12"/>
      <c r="T462" s="12"/>
      <c r="U462" s="12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  <c r="IQ462" s="14"/>
    </row>
    <row r="463" spans="1:251" s="13" customFormat="1" ht="16.5">
      <c r="A463" s="237"/>
      <c r="B463" s="237"/>
      <c r="C463" s="237"/>
      <c r="D463" s="237"/>
      <c r="E463" s="238"/>
      <c r="F463" s="238"/>
      <c r="G463" s="239"/>
      <c r="H463" s="238"/>
      <c r="I463" s="238"/>
      <c r="J463" s="238"/>
      <c r="K463" s="240"/>
      <c r="L463" s="241"/>
      <c r="M463" s="242"/>
      <c r="N463" s="243"/>
      <c r="O463" s="242"/>
      <c r="P463" s="244"/>
      <c r="Q463" s="12"/>
      <c r="R463" s="12"/>
      <c r="S463" s="12"/>
      <c r="T463" s="12"/>
      <c r="U463" s="12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  <c r="IQ463" s="14"/>
    </row>
    <row r="464" spans="1:251" s="13" customFormat="1" ht="16.5">
      <c r="A464" s="237"/>
      <c r="B464" s="237"/>
      <c r="C464" s="237"/>
      <c r="D464" s="237"/>
      <c r="E464" s="238"/>
      <c r="F464" s="238"/>
      <c r="G464" s="239"/>
      <c r="H464" s="238"/>
      <c r="I464" s="238"/>
      <c r="J464" s="238"/>
      <c r="K464" s="240"/>
      <c r="L464" s="241"/>
      <c r="M464" s="242"/>
      <c r="N464" s="243"/>
      <c r="O464" s="242"/>
      <c r="P464" s="244"/>
      <c r="Q464" s="12"/>
      <c r="R464" s="12"/>
      <c r="S464" s="12"/>
      <c r="T464" s="12"/>
      <c r="U464" s="12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  <c r="IQ464" s="14"/>
    </row>
    <row r="465" spans="1:251" s="13" customFormat="1" ht="16.5">
      <c r="A465" s="237"/>
      <c r="B465" s="237"/>
      <c r="C465" s="237"/>
      <c r="D465" s="237"/>
      <c r="E465" s="238"/>
      <c r="F465" s="238"/>
      <c r="G465" s="239"/>
      <c r="H465" s="238"/>
      <c r="I465" s="238"/>
      <c r="J465" s="238"/>
      <c r="K465" s="240"/>
      <c r="L465" s="241"/>
      <c r="M465" s="242"/>
      <c r="N465" s="243"/>
      <c r="O465" s="242"/>
      <c r="P465" s="244"/>
      <c r="Q465" s="12"/>
      <c r="R465" s="12"/>
      <c r="S465" s="12"/>
      <c r="T465" s="12"/>
      <c r="U465" s="12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  <c r="IQ465" s="14"/>
    </row>
    <row r="466" spans="1:251" s="13" customFormat="1" ht="16.5">
      <c r="A466" s="237"/>
      <c r="B466" s="237"/>
      <c r="C466" s="237"/>
      <c r="D466" s="237"/>
      <c r="E466" s="238"/>
      <c r="F466" s="238"/>
      <c r="G466" s="239"/>
      <c r="H466" s="238"/>
      <c r="I466" s="238"/>
      <c r="J466" s="238"/>
      <c r="K466" s="240"/>
      <c r="L466" s="241"/>
      <c r="M466" s="242"/>
      <c r="N466" s="243"/>
      <c r="O466" s="242"/>
      <c r="P466" s="244"/>
      <c r="Q466" s="12"/>
      <c r="R466" s="12"/>
      <c r="S466" s="12"/>
      <c r="T466" s="12"/>
      <c r="U466" s="12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</row>
    <row r="467" spans="1:251" s="13" customFormat="1" ht="16.5">
      <c r="A467" s="237"/>
      <c r="B467" s="237"/>
      <c r="C467" s="237"/>
      <c r="D467" s="237"/>
      <c r="E467" s="238"/>
      <c r="F467" s="238"/>
      <c r="G467" s="239"/>
      <c r="H467" s="238"/>
      <c r="I467" s="238"/>
      <c r="J467" s="238"/>
      <c r="K467" s="240"/>
      <c r="L467" s="241"/>
      <c r="M467" s="242"/>
      <c r="N467" s="243"/>
      <c r="O467" s="242"/>
      <c r="P467" s="244"/>
      <c r="Q467" s="12"/>
      <c r="R467" s="12"/>
      <c r="S467" s="12"/>
      <c r="T467" s="12"/>
      <c r="U467" s="12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  <c r="IQ467" s="14"/>
    </row>
    <row r="468" spans="1:251" s="13" customFormat="1" ht="16.5">
      <c r="A468" s="237"/>
      <c r="B468" s="237"/>
      <c r="C468" s="237"/>
      <c r="D468" s="237"/>
      <c r="E468" s="238"/>
      <c r="F468" s="238"/>
      <c r="G468" s="239"/>
      <c r="H468" s="238"/>
      <c r="I468" s="238"/>
      <c r="J468" s="238"/>
      <c r="K468" s="240"/>
      <c r="L468" s="241"/>
      <c r="M468" s="242"/>
      <c r="N468" s="243"/>
      <c r="O468" s="242"/>
      <c r="P468" s="244"/>
      <c r="Q468" s="12"/>
      <c r="R468" s="12"/>
      <c r="S468" s="12"/>
      <c r="T468" s="12"/>
      <c r="U468" s="12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  <c r="IQ468" s="14"/>
    </row>
    <row r="469" spans="1:251" s="13" customFormat="1" ht="16.5">
      <c r="A469" s="237"/>
      <c r="B469" s="237"/>
      <c r="C469" s="237"/>
      <c r="D469" s="237"/>
      <c r="E469" s="238"/>
      <c r="F469" s="238"/>
      <c r="G469" s="239"/>
      <c r="H469" s="238"/>
      <c r="I469" s="238"/>
      <c r="J469" s="238"/>
      <c r="K469" s="240"/>
      <c r="L469" s="241"/>
      <c r="M469" s="242"/>
      <c r="N469" s="243"/>
      <c r="O469" s="242"/>
      <c r="P469" s="244"/>
      <c r="Q469" s="12"/>
      <c r="R469" s="12"/>
      <c r="S469" s="12"/>
      <c r="T469" s="12"/>
      <c r="U469" s="12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  <c r="IQ469" s="14"/>
    </row>
    <row r="470" spans="1:251" s="13" customFormat="1" ht="16.5">
      <c r="A470" s="237"/>
      <c r="B470" s="237"/>
      <c r="C470" s="237"/>
      <c r="D470" s="237"/>
      <c r="E470" s="238"/>
      <c r="F470" s="238"/>
      <c r="G470" s="239"/>
      <c r="H470" s="238"/>
      <c r="I470" s="238"/>
      <c r="J470" s="238"/>
      <c r="K470" s="240"/>
      <c r="L470" s="241"/>
      <c r="M470" s="242"/>
      <c r="N470" s="243"/>
      <c r="O470" s="242"/>
      <c r="P470" s="244"/>
      <c r="Q470" s="12"/>
      <c r="R470" s="12"/>
      <c r="S470" s="12"/>
      <c r="T470" s="12"/>
      <c r="U470" s="12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  <c r="IQ470" s="14"/>
    </row>
    <row r="471" spans="1:251" s="13" customFormat="1" ht="16.5">
      <c r="A471" s="237"/>
      <c r="B471" s="237"/>
      <c r="C471" s="237"/>
      <c r="D471" s="237"/>
      <c r="E471" s="238"/>
      <c r="F471" s="238"/>
      <c r="G471" s="239"/>
      <c r="H471" s="238"/>
      <c r="I471" s="238"/>
      <c r="J471" s="238"/>
      <c r="K471" s="240"/>
      <c r="L471" s="241"/>
      <c r="M471" s="242"/>
      <c r="N471" s="243"/>
      <c r="O471" s="242"/>
      <c r="P471" s="244"/>
      <c r="Q471" s="12"/>
      <c r="R471" s="12"/>
      <c r="S471" s="12"/>
      <c r="T471" s="12"/>
      <c r="U471" s="12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  <c r="IQ471" s="14"/>
    </row>
    <row r="472" spans="1:251" s="13" customFormat="1" ht="16.5">
      <c r="A472" s="237"/>
      <c r="B472" s="237"/>
      <c r="C472" s="237"/>
      <c r="D472" s="237"/>
      <c r="E472" s="238"/>
      <c r="F472" s="238"/>
      <c r="G472" s="239"/>
      <c r="H472" s="238"/>
      <c r="I472" s="238"/>
      <c r="J472" s="238"/>
      <c r="K472" s="240"/>
      <c r="L472" s="241"/>
      <c r="M472" s="242"/>
      <c r="N472" s="243"/>
      <c r="O472" s="242"/>
      <c r="P472" s="244"/>
      <c r="Q472" s="12"/>
      <c r="R472" s="12"/>
      <c r="S472" s="12"/>
      <c r="T472" s="12"/>
      <c r="U472" s="12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  <c r="IQ472" s="14"/>
    </row>
    <row r="473" spans="1:251" s="13" customFormat="1" ht="16.5">
      <c r="A473" s="237"/>
      <c r="B473" s="237"/>
      <c r="C473" s="237"/>
      <c r="D473" s="237"/>
      <c r="E473" s="238"/>
      <c r="F473" s="238"/>
      <c r="G473" s="239"/>
      <c r="H473" s="238"/>
      <c r="I473" s="238"/>
      <c r="J473" s="238"/>
      <c r="K473" s="240"/>
      <c r="L473" s="241"/>
      <c r="M473" s="242"/>
      <c r="N473" s="243"/>
      <c r="O473" s="242"/>
      <c r="P473" s="244"/>
      <c r="Q473" s="12"/>
      <c r="R473" s="12"/>
      <c r="S473" s="12"/>
      <c r="T473" s="12"/>
      <c r="U473" s="12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  <c r="IO473" s="14"/>
      <c r="IP473" s="14"/>
      <c r="IQ473" s="14"/>
    </row>
    <row r="474" spans="1:251" s="13" customFormat="1" ht="16.5">
      <c r="A474" s="237"/>
      <c r="B474" s="237"/>
      <c r="C474" s="237"/>
      <c r="D474" s="237"/>
      <c r="E474" s="238"/>
      <c r="F474" s="238"/>
      <c r="G474" s="239"/>
      <c r="H474" s="238"/>
      <c r="I474" s="238"/>
      <c r="J474" s="238"/>
      <c r="K474" s="240"/>
      <c r="L474" s="241"/>
      <c r="M474" s="242"/>
      <c r="N474" s="243"/>
      <c r="O474" s="242"/>
      <c r="P474" s="244"/>
      <c r="Q474" s="12"/>
      <c r="R474" s="12"/>
      <c r="S474" s="12"/>
      <c r="T474" s="12"/>
      <c r="U474" s="12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  <c r="IO474" s="14"/>
      <c r="IP474" s="14"/>
      <c r="IQ474" s="14"/>
    </row>
    <row r="475" spans="1:251" s="13" customFormat="1" ht="16.5">
      <c r="A475" s="237"/>
      <c r="B475" s="237"/>
      <c r="C475" s="237"/>
      <c r="D475" s="237"/>
      <c r="E475" s="238"/>
      <c r="F475" s="238"/>
      <c r="G475" s="239"/>
      <c r="H475" s="238"/>
      <c r="I475" s="238"/>
      <c r="J475" s="238"/>
      <c r="K475" s="240"/>
      <c r="L475" s="241"/>
      <c r="M475" s="242"/>
      <c r="N475" s="243"/>
      <c r="O475" s="242"/>
      <c r="P475" s="244"/>
      <c r="Q475" s="12"/>
      <c r="R475" s="12"/>
      <c r="S475" s="12"/>
      <c r="T475" s="12"/>
      <c r="U475" s="12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  <c r="IO475" s="14"/>
      <c r="IP475" s="14"/>
      <c r="IQ475" s="14"/>
    </row>
    <row r="476" spans="1:251" s="13" customFormat="1" ht="16.5">
      <c r="A476" s="237"/>
      <c r="B476" s="237"/>
      <c r="C476" s="237"/>
      <c r="D476" s="237"/>
      <c r="E476" s="238"/>
      <c r="F476" s="238"/>
      <c r="G476" s="239"/>
      <c r="H476" s="238"/>
      <c r="I476" s="238"/>
      <c r="J476" s="238"/>
      <c r="K476" s="240"/>
      <c r="L476" s="241"/>
      <c r="M476" s="242"/>
      <c r="N476" s="243"/>
      <c r="O476" s="242"/>
      <c r="P476" s="244"/>
      <c r="Q476" s="12"/>
      <c r="R476" s="12"/>
      <c r="S476" s="12"/>
      <c r="T476" s="12"/>
      <c r="U476" s="12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  <c r="IQ476" s="14"/>
    </row>
    <row r="477" spans="1:251" s="13" customFormat="1" ht="16.5">
      <c r="A477" s="237"/>
      <c r="B477" s="237"/>
      <c r="C477" s="237"/>
      <c r="D477" s="237"/>
      <c r="E477" s="238"/>
      <c r="F477" s="238"/>
      <c r="G477" s="239"/>
      <c r="H477" s="238"/>
      <c r="I477" s="238"/>
      <c r="J477" s="238"/>
      <c r="K477" s="240"/>
      <c r="L477" s="241"/>
      <c r="M477" s="242"/>
      <c r="N477" s="243"/>
      <c r="O477" s="242"/>
      <c r="P477" s="244"/>
      <c r="Q477" s="12"/>
      <c r="R477" s="12"/>
      <c r="S477" s="12"/>
      <c r="T477" s="12"/>
      <c r="U477" s="12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  <c r="IO477" s="14"/>
      <c r="IP477" s="14"/>
      <c r="IQ477" s="14"/>
    </row>
    <row r="478" spans="1:251" s="13" customFormat="1" ht="16.5">
      <c r="A478" s="237"/>
      <c r="B478" s="237"/>
      <c r="C478" s="237"/>
      <c r="D478" s="237"/>
      <c r="E478" s="238"/>
      <c r="F478" s="238"/>
      <c r="G478" s="239"/>
      <c r="H478" s="238"/>
      <c r="I478" s="238"/>
      <c r="J478" s="238"/>
      <c r="K478" s="240"/>
      <c r="L478" s="241"/>
      <c r="M478" s="242"/>
      <c r="N478" s="243"/>
      <c r="O478" s="242"/>
      <c r="P478" s="244"/>
      <c r="Q478" s="12"/>
      <c r="R478" s="12"/>
      <c r="S478" s="12"/>
      <c r="T478" s="12"/>
      <c r="U478" s="12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  <c r="IQ478" s="14"/>
    </row>
    <row r="479" spans="1:251" s="13" customFormat="1" ht="16.5">
      <c r="A479" s="237"/>
      <c r="B479" s="237"/>
      <c r="C479" s="237"/>
      <c r="D479" s="237"/>
      <c r="E479" s="238"/>
      <c r="F479" s="238"/>
      <c r="G479" s="239"/>
      <c r="H479" s="238"/>
      <c r="I479" s="238"/>
      <c r="J479" s="238"/>
      <c r="K479" s="240"/>
      <c r="L479" s="241"/>
      <c r="M479" s="242"/>
      <c r="N479" s="243"/>
      <c r="O479" s="242"/>
      <c r="P479" s="244"/>
      <c r="Q479" s="12"/>
      <c r="R479" s="12"/>
      <c r="S479" s="12"/>
      <c r="T479" s="12"/>
      <c r="U479" s="12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  <c r="IQ479" s="14"/>
    </row>
    <row r="480" spans="1:251" s="13" customFormat="1" ht="16.5">
      <c r="A480" s="237"/>
      <c r="B480" s="237"/>
      <c r="C480" s="237"/>
      <c r="D480" s="237"/>
      <c r="E480" s="238"/>
      <c r="F480" s="238"/>
      <c r="G480" s="239"/>
      <c r="H480" s="238"/>
      <c r="I480" s="238"/>
      <c r="J480" s="238"/>
      <c r="K480" s="240"/>
      <c r="L480" s="241"/>
      <c r="M480" s="242"/>
      <c r="N480" s="243"/>
      <c r="O480" s="242"/>
      <c r="P480" s="244"/>
      <c r="Q480" s="12"/>
      <c r="R480" s="12"/>
      <c r="S480" s="12"/>
      <c r="T480" s="12"/>
      <c r="U480" s="12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  <c r="IP480" s="14"/>
      <c r="IQ480" s="14"/>
    </row>
    <row r="481" spans="1:251" s="13" customFormat="1" ht="16.5">
      <c r="A481" s="237"/>
      <c r="B481" s="237"/>
      <c r="C481" s="237"/>
      <c r="D481" s="237"/>
      <c r="E481" s="238"/>
      <c r="F481" s="238"/>
      <c r="G481" s="239"/>
      <c r="H481" s="238"/>
      <c r="I481" s="238"/>
      <c r="J481" s="238"/>
      <c r="K481" s="240"/>
      <c r="L481" s="241"/>
      <c r="M481" s="242"/>
      <c r="N481" s="243"/>
      <c r="O481" s="242"/>
      <c r="P481" s="244"/>
      <c r="Q481" s="12"/>
      <c r="R481" s="12"/>
      <c r="S481" s="12"/>
      <c r="T481" s="12"/>
      <c r="U481" s="12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  <c r="IQ481" s="14"/>
    </row>
    <row r="482" spans="1:251" s="13" customFormat="1" ht="16.5">
      <c r="A482" s="237"/>
      <c r="B482" s="237"/>
      <c r="C482" s="237"/>
      <c r="D482" s="237"/>
      <c r="E482" s="238"/>
      <c r="F482" s="238"/>
      <c r="G482" s="239"/>
      <c r="H482" s="238"/>
      <c r="I482" s="238"/>
      <c r="J482" s="238"/>
      <c r="K482" s="240"/>
      <c r="L482" s="241"/>
      <c r="M482" s="242"/>
      <c r="N482" s="243"/>
      <c r="O482" s="242"/>
      <c r="P482" s="244"/>
      <c r="Q482" s="12"/>
      <c r="R482" s="12"/>
      <c r="S482" s="12"/>
      <c r="T482" s="12"/>
      <c r="U482" s="12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  <c r="IO482" s="14"/>
      <c r="IP482" s="14"/>
      <c r="IQ482" s="14"/>
    </row>
    <row r="483" spans="1:251" s="13" customFormat="1" ht="16.5">
      <c r="A483" s="237"/>
      <c r="B483" s="237"/>
      <c r="C483" s="237"/>
      <c r="D483" s="237"/>
      <c r="E483" s="238"/>
      <c r="F483" s="238"/>
      <c r="G483" s="239"/>
      <c r="H483" s="238"/>
      <c r="I483" s="238"/>
      <c r="J483" s="238"/>
      <c r="K483" s="240"/>
      <c r="L483" s="241"/>
      <c r="M483" s="242"/>
      <c r="N483" s="243"/>
      <c r="O483" s="242"/>
      <c r="P483" s="244"/>
      <c r="Q483" s="12"/>
      <c r="R483" s="12"/>
      <c r="S483" s="12"/>
      <c r="T483" s="12"/>
      <c r="U483" s="12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  <c r="IO483" s="14"/>
      <c r="IP483" s="14"/>
      <c r="IQ483" s="14"/>
    </row>
    <row r="484" spans="1:251" s="13" customFormat="1" ht="16.5">
      <c r="A484" s="237"/>
      <c r="B484" s="237"/>
      <c r="C484" s="237"/>
      <c r="D484" s="237"/>
      <c r="E484" s="238"/>
      <c r="F484" s="238"/>
      <c r="G484" s="239"/>
      <c r="H484" s="238"/>
      <c r="I484" s="238"/>
      <c r="J484" s="238"/>
      <c r="K484" s="240"/>
      <c r="L484" s="241"/>
      <c r="M484" s="242"/>
      <c r="N484" s="243"/>
      <c r="O484" s="242"/>
      <c r="P484" s="244"/>
      <c r="Q484" s="12"/>
      <c r="R484" s="12"/>
      <c r="S484" s="12"/>
      <c r="T484" s="12"/>
      <c r="U484" s="12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  <c r="IO484" s="14"/>
      <c r="IP484" s="14"/>
      <c r="IQ484" s="14"/>
    </row>
    <row r="485" spans="1:251" s="13" customFormat="1" ht="16.5">
      <c r="A485" s="237"/>
      <c r="B485" s="237"/>
      <c r="C485" s="237"/>
      <c r="D485" s="237"/>
      <c r="E485" s="238"/>
      <c r="F485" s="238"/>
      <c r="G485" s="239"/>
      <c r="H485" s="238"/>
      <c r="I485" s="238"/>
      <c r="J485" s="238"/>
      <c r="K485" s="240"/>
      <c r="L485" s="241"/>
      <c r="M485" s="242"/>
      <c r="N485" s="243"/>
      <c r="O485" s="242"/>
      <c r="P485" s="244"/>
      <c r="Q485" s="12"/>
      <c r="R485" s="12"/>
      <c r="S485" s="12"/>
      <c r="T485" s="12"/>
      <c r="U485" s="12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  <c r="IQ485" s="14"/>
    </row>
    <row r="486" spans="1:251" s="13" customFormat="1" ht="16.5">
      <c r="A486" s="237"/>
      <c r="B486" s="237"/>
      <c r="C486" s="237"/>
      <c r="D486" s="237"/>
      <c r="E486" s="238"/>
      <c r="F486" s="238"/>
      <c r="G486" s="239"/>
      <c r="H486" s="238"/>
      <c r="I486" s="238"/>
      <c r="J486" s="238"/>
      <c r="K486" s="240"/>
      <c r="L486" s="241"/>
      <c r="M486" s="242"/>
      <c r="N486" s="243"/>
      <c r="O486" s="242"/>
      <c r="P486" s="244"/>
      <c r="Q486" s="12"/>
      <c r="R486" s="12"/>
      <c r="S486" s="12"/>
      <c r="T486" s="12"/>
      <c r="U486" s="12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  <c r="IQ486" s="14"/>
    </row>
    <row r="487" spans="1:251" s="13" customFormat="1" ht="16.5">
      <c r="A487" s="237"/>
      <c r="B487" s="237"/>
      <c r="C487" s="237"/>
      <c r="D487" s="237"/>
      <c r="E487" s="238"/>
      <c r="F487" s="238"/>
      <c r="G487" s="239"/>
      <c r="H487" s="238"/>
      <c r="I487" s="238"/>
      <c r="J487" s="238"/>
      <c r="K487" s="240"/>
      <c r="L487" s="241"/>
      <c r="M487" s="242"/>
      <c r="N487" s="243"/>
      <c r="O487" s="242"/>
      <c r="P487" s="244"/>
      <c r="Q487" s="12"/>
      <c r="R487" s="12"/>
      <c r="S487" s="12"/>
      <c r="T487" s="12"/>
      <c r="U487" s="12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  <c r="IQ487" s="14"/>
    </row>
    <row r="488" spans="1:251" s="13" customFormat="1" ht="16.5">
      <c r="A488" s="237"/>
      <c r="B488" s="237"/>
      <c r="C488" s="237"/>
      <c r="D488" s="237"/>
      <c r="E488" s="238"/>
      <c r="F488" s="238"/>
      <c r="G488" s="239"/>
      <c r="H488" s="238"/>
      <c r="I488" s="238"/>
      <c r="J488" s="238"/>
      <c r="K488" s="240"/>
      <c r="L488" s="241"/>
      <c r="M488" s="242"/>
      <c r="N488" s="243"/>
      <c r="O488" s="242"/>
      <c r="P488" s="244"/>
      <c r="Q488" s="12"/>
      <c r="R488" s="12"/>
      <c r="S488" s="12"/>
      <c r="T488" s="12"/>
      <c r="U488" s="12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  <c r="IO488" s="14"/>
      <c r="IP488" s="14"/>
      <c r="IQ488" s="14"/>
    </row>
    <row r="489" spans="1:251" s="13" customFormat="1" ht="16.5">
      <c r="A489" s="237"/>
      <c r="B489" s="237"/>
      <c r="C489" s="237"/>
      <c r="D489" s="237"/>
      <c r="E489" s="238"/>
      <c r="F489" s="238"/>
      <c r="G489" s="239"/>
      <c r="H489" s="238"/>
      <c r="I489" s="238"/>
      <c r="J489" s="238"/>
      <c r="K489" s="240"/>
      <c r="L489" s="241"/>
      <c r="M489" s="242"/>
      <c r="N489" s="243"/>
      <c r="O489" s="242"/>
      <c r="P489" s="244"/>
      <c r="Q489" s="12"/>
      <c r="R489" s="12"/>
      <c r="S489" s="12"/>
      <c r="T489" s="12"/>
      <c r="U489" s="12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  <c r="IN489" s="14"/>
      <c r="IO489" s="14"/>
      <c r="IP489" s="14"/>
      <c r="IQ489" s="14"/>
    </row>
    <row r="490" spans="1:251" s="13" customFormat="1" ht="16.5">
      <c r="A490" s="237"/>
      <c r="B490" s="237"/>
      <c r="C490" s="237"/>
      <c r="D490" s="237"/>
      <c r="E490" s="238"/>
      <c r="F490" s="238"/>
      <c r="G490" s="239"/>
      <c r="H490" s="238"/>
      <c r="I490" s="238"/>
      <c r="J490" s="238"/>
      <c r="K490" s="240"/>
      <c r="L490" s="241"/>
      <c r="M490" s="242"/>
      <c r="N490" s="243"/>
      <c r="O490" s="242"/>
      <c r="P490" s="244"/>
      <c r="Q490" s="12"/>
      <c r="R490" s="12"/>
      <c r="S490" s="12"/>
      <c r="T490" s="12"/>
      <c r="U490" s="12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  <c r="IN490" s="14"/>
      <c r="IO490" s="14"/>
      <c r="IP490" s="14"/>
      <c r="IQ490" s="14"/>
    </row>
    <row r="491" spans="1:251" s="13" customFormat="1" ht="16.5">
      <c r="A491" s="237"/>
      <c r="B491" s="237"/>
      <c r="C491" s="237"/>
      <c r="D491" s="237"/>
      <c r="E491" s="238"/>
      <c r="F491" s="238"/>
      <c r="G491" s="239"/>
      <c r="H491" s="238"/>
      <c r="I491" s="238"/>
      <c r="J491" s="238"/>
      <c r="K491" s="240"/>
      <c r="L491" s="241"/>
      <c r="M491" s="242"/>
      <c r="N491" s="243"/>
      <c r="O491" s="242"/>
      <c r="P491" s="244"/>
      <c r="Q491" s="12"/>
      <c r="R491" s="12"/>
      <c r="S491" s="12"/>
      <c r="T491" s="12"/>
      <c r="U491" s="12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  <c r="IN491" s="14"/>
      <c r="IO491" s="14"/>
      <c r="IP491" s="14"/>
      <c r="IQ491" s="14"/>
    </row>
    <row r="492" spans="1:251" s="13" customFormat="1" ht="16.5">
      <c r="A492" s="237"/>
      <c r="B492" s="237"/>
      <c r="C492" s="237"/>
      <c r="D492" s="237"/>
      <c r="E492" s="238"/>
      <c r="F492" s="238"/>
      <c r="G492" s="239"/>
      <c r="H492" s="238"/>
      <c r="I492" s="238"/>
      <c r="J492" s="238"/>
      <c r="K492" s="240"/>
      <c r="L492" s="241"/>
      <c r="M492" s="242"/>
      <c r="N492" s="243"/>
      <c r="O492" s="242"/>
      <c r="P492" s="244"/>
      <c r="Q492" s="12"/>
      <c r="R492" s="12"/>
      <c r="S492" s="12"/>
      <c r="T492" s="12"/>
      <c r="U492" s="12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  <c r="IN492" s="14"/>
      <c r="IO492" s="14"/>
      <c r="IP492" s="14"/>
      <c r="IQ492" s="14"/>
    </row>
    <row r="493" spans="1:251" s="13" customFormat="1" ht="16.5">
      <c r="A493" s="237"/>
      <c r="B493" s="237"/>
      <c r="C493" s="237"/>
      <c r="D493" s="237"/>
      <c r="E493" s="238"/>
      <c r="F493" s="238"/>
      <c r="G493" s="239"/>
      <c r="H493" s="238"/>
      <c r="I493" s="238"/>
      <c r="J493" s="238"/>
      <c r="K493" s="240"/>
      <c r="L493" s="241"/>
      <c r="M493" s="242"/>
      <c r="N493" s="243"/>
      <c r="O493" s="242"/>
      <c r="P493" s="244"/>
      <c r="Q493" s="12"/>
      <c r="R493" s="12"/>
      <c r="S493" s="12"/>
      <c r="T493" s="12"/>
      <c r="U493" s="12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  <c r="IN493" s="14"/>
      <c r="IO493" s="14"/>
      <c r="IP493" s="14"/>
      <c r="IQ493" s="14"/>
    </row>
    <row r="494" spans="1:251" s="13" customFormat="1" ht="16.5">
      <c r="A494" s="237"/>
      <c r="B494" s="237"/>
      <c r="C494" s="237"/>
      <c r="D494" s="237"/>
      <c r="E494" s="238"/>
      <c r="F494" s="238"/>
      <c r="G494" s="239"/>
      <c r="H494" s="238"/>
      <c r="I494" s="238"/>
      <c r="J494" s="238"/>
      <c r="K494" s="240"/>
      <c r="L494" s="241"/>
      <c r="M494" s="242"/>
      <c r="N494" s="243"/>
      <c r="O494" s="242"/>
      <c r="P494" s="244"/>
      <c r="Q494" s="12"/>
      <c r="R494" s="12"/>
      <c r="S494" s="12"/>
      <c r="T494" s="12"/>
      <c r="U494" s="12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  <c r="IQ494" s="14"/>
    </row>
    <row r="495" spans="1:251" s="13" customFormat="1" ht="16.5">
      <c r="A495" s="237"/>
      <c r="B495" s="237"/>
      <c r="C495" s="237"/>
      <c r="D495" s="237"/>
      <c r="E495" s="238"/>
      <c r="F495" s="238"/>
      <c r="G495" s="239"/>
      <c r="H495" s="238"/>
      <c r="I495" s="238"/>
      <c r="J495" s="238"/>
      <c r="K495" s="240"/>
      <c r="L495" s="241"/>
      <c r="M495" s="242"/>
      <c r="N495" s="243"/>
      <c r="O495" s="242"/>
      <c r="P495" s="244"/>
      <c r="Q495" s="12"/>
      <c r="R495" s="12"/>
      <c r="S495" s="12"/>
      <c r="T495" s="12"/>
      <c r="U495" s="12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  <c r="IQ495" s="14"/>
    </row>
    <row r="496" spans="1:251" s="13" customFormat="1" ht="16.5">
      <c r="A496" s="237"/>
      <c r="B496" s="237"/>
      <c r="C496" s="237"/>
      <c r="D496" s="237"/>
      <c r="E496" s="238"/>
      <c r="F496" s="238"/>
      <c r="G496" s="239"/>
      <c r="H496" s="238"/>
      <c r="I496" s="238"/>
      <c r="J496" s="238"/>
      <c r="K496" s="240"/>
      <c r="L496" s="241"/>
      <c r="M496" s="242"/>
      <c r="N496" s="243"/>
      <c r="O496" s="242"/>
      <c r="P496" s="244"/>
      <c r="Q496" s="12"/>
      <c r="R496" s="12"/>
      <c r="S496" s="12"/>
      <c r="T496" s="12"/>
      <c r="U496" s="12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  <c r="IQ496" s="14"/>
    </row>
    <row r="497" spans="1:251" s="13" customFormat="1" ht="16.5">
      <c r="A497" s="237"/>
      <c r="B497" s="237"/>
      <c r="C497" s="237"/>
      <c r="D497" s="237"/>
      <c r="E497" s="238"/>
      <c r="F497" s="238"/>
      <c r="G497" s="239"/>
      <c r="H497" s="238"/>
      <c r="I497" s="238"/>
      <c r="J497" s="238"/>
      <c r="K497" s="240"/>
      <c r="L497" s="241"/>
      <c r="M497" s="242"/>
      <c r="N497" s="243"/>
      <c r="O497" s="242"/>
      <c r="P497" s="244"/>
      <c r="Q497" s="12"/>
      <c r="R497" s="12"/>
      <c r="S497" s="12"/>
      <c r="T497" s="12"/>
      <c r="U497" s="12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  <c r="IQ497" s="14"/>
    </row>
    <row r="498" spans="1:251" s="13" customFormat="1" ht="16.5">
      <c r="A498" s="237"/>
      <c r="B498" s="237"/>
      <c r="C498" s="237"/>
      <c r="D498" s="237"/>
      <c r="E498" s="238"/>
      <c r="F498" s="238"/>
      <c r="G498" s="239"/>
      <c r="H498" s="238"/>
      <c r="I498" s="238"/>
      <c r="J498" s="238"/>
      <c r="K498" s="240"/>
      <c r="L498" s="241"/>
      <c r="M498" s="242"/>
      <c r="N498" s="243"/>
      <c r="O498" s="242"/>
      <c r="P498" s="244"/>
      <c r="Q498" s="12"/>
      <c r="R498" s="12"/>
      <c r="S498" s="12"/>
      <c r="T498" s="12"/>
      <c r="U498" s="12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  <c r="IQ498" s="14"/>
    </row>
    <row r="499" spans="1:251" s="13" customFormat="1" ht="16.5">
      <c r="A499" s="237"/>
      <c r="B499" s="237"/>
      <c r="C499" s="237"/>
      <c r="D499" s="237"/>
      <c r="E499" s="238"/>
      <c r="F499" s="238"/>
      <c r="G499" s="239"/>
      <c r="H499" s="238"/>
      <c r="I499" s="238"/>
      <c r="J499" s="238"/>
      <c r="K499" s="240"/>
      <c r="L499" s="241"/>
      <c r="M499" s="242"/>
      <c r="N499" s="243"/>
      <c r="O499" s="242"/>
      <c r="P499" s="244"/>
      <c r="Q499" s="12"/>
      <c r="R499" s="12"/>
      <c r="S499" s="12"/>
      <c r="T499" s="12"/>
      <c r="U499" s="12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  <c r="IQ499" s="14"/>
    </row>
    <row r="500" spans="1:251" s="13" customFormat="1" ht="16.5">
      <c r="A500" s="237"/>
      <c r="B500" s="237"/>
      <c r="C500" s="237"/>
      <c r="D500" s="237"/>
      <c r="E500" s="238"/>
      <c r="F500" s="238"/>
      <c r="G500" s="239"/>
      <c r="H500" s="238"/>
      <c r="I500" s="238"/>
      <c r="J500" s="238"/>
      <c r="K500" s="240"/>
      <c r="L500" s="241"/>
      <c r="M500" s="242"/>
      <c r="N500" s="243"/>
      <c r="O500" s="242"/>
      <c r="P500" s="244"/>
      <c r="Q500" s="12"/>
      <c r="R500" s="12"/>
      <c r="S500" s="12"/>
      <c r="T500" s="12"/>
      <c r="U500" s="12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  <c r="IO500" s="14"/>
      <c r="IP500" s="14"/>
      <c r="IQ500" s="14"/>
    </row>
    <row r="501" spans="1:251" s="13" customFormat="1" ht="16.5">
      <c r="A501" s="237"/>
      <c r="B501" s="237"/>
      <c r="C501" s="237"/>
      <c r="D501" s="237"/>
      <c r="E501" s="238"/>
      <c r="F501" s="238"/>
      <c r="G501" s="239"/>
      <c r="H501" s="238"/>
      <c r="I501" s="238"/>
      <c r="J501" s="238"/>
      <c r="K501" s="240"/>
      <c r="L501" s="241"/>
      <c r="M501" s="242"/>
      <c r="N501" s="243"/>
      <c r="O501" s="242"/>
      <c r="P501" s="244"/>
      <c r="Q501" s="12"/>
      <c r="R501" s="12"/>
      <c r="S501" s="12"/>
      <c r="T501" s="12"/>
      <c r="U501" s="12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  <c r="IO501" s="14"/>
      <c r="IP501" s="14"/>
      <c r="IQ501" s="14"/>
    </row>
    <row r="502" spans="1:251" s="13" customFormat="1" ht="16.5">
      <c r="A502" s="237"/>
      <c r="B502" s="237"/>
      <c r="C502" s="237"/>
      <c r="D502" s="237"/>
      <c r="E502" s="238"/>
      <c r="F502" s="238"/>
      <c r="G502" s="239"/>
      <c r="H502" s="238"/>
      <c r="I502" s="238"/>
      <c r="J502" s="238"/>
      <c r="K502" s="240"/>
      <c r="L502" s="241"/>
      <c r="M502" s="242"/>
      <c r="N502" s="243"/>
      <c r="O502" s="242"/>
      <c r="P502" s="244"/>
      <c r="Q502" s="12"/>
      <c r="R502" s="12"/>
      <c r="S502" s="12"/>
      <c r="T502" s="12"/>
      <c r="U502" s="12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  <c r="IO502" s="14"/>
      <c r="IP502" s="14"/>
      <c r="IQ502" s="14"/>
    </row>
    <row r="503" spans="1:251" s="13" customFormat="1" ht="16.5">
      <c r="A503" s="237"/>
      <c r="B503" s="237"/>
      <c r="C503" s="237"/>
      <c r="D503" s="237"/>
      <c r="E503" s="238"/>
      <c r="F503" s="238"/>
      <c r="G503" s="239"/>
      <c r="H503" s="238"/>
      <c r="I503" s="238"/>
      <c r="J503" s="238"/>
      <c r="K503" s="240"/>
      <c r="L503" s="241"/>
      <c r="M503" s="242"/>
      <c r="N503" s="243"/>
      <c r="O503" s="242"/>
      <c r="P503" s="244"/>
      <c r="Q503" s="12"/>
      <c r="R503" s="12"/>
      <c r="S503" s="12"/>
      <c r="T503" s="12"/>
      <c r="U503" s="12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  <c r="IO503" s="14"/>
      <c r="IP503" s="14"/>
      <c r="IQ503" s="14"/>
    </row>
    <row r="504" spans="1:251" s="13" customFormat="1" ht="16.5">
      <c r="A504" s="237"/>
      <c r="B504" s="237"/>
      <c r="C504" s="237"/>
      <c r="D504" s="237"/>
      <c r="E504" s="238"/>
      <c r="F504" s="238"/>
      <c r="G504" s="239"/>
      <c r="H504" s="238"/>
      <c r="I504" s="238"/>
      <c r="J504" s="238"/>
      <c r="K504" s="240"/>
      <c r="L504" s="241"/>
      <c r="M504" s="242"/>
      <c r="N504" s="243"/>
      <c r="O504" s="242"/>
      <c r="P504" s="244"/>
      <c r="Q504" s="12"/>
      <c r="R504" s="12"/>
      <c r="S504" s="12"/>
      <c r="T504" s="12"/>
      <c r="U504" s="12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  <c r="IO504" s="14"/>
      <c r="IP504" s="14"/>
      <c r="IQ504" s="14"/>
    </row>
    <row r="505" spans="1:251" s="13" customFormat="1" ht="16.5">
      <c r="A505" s="237"/>
      <c r="B505" s="237"/>
      <c r="C505" s="237"/>
      <c r="D505" s="237"/>
      <c r="E505" s="238"/>
      <c r="F505" s="238"/>
      <c r="G505" s="239"/>
      <c r="H505" s="238"/>
      <c r="I505" s="238"/>
      <c r="J505" s="238"/>
      <c r="K505" s="240"/>
      <c r="L505" s="241"/>
      <c r="M505" s="242"/>
      <c r="N505" s="243"/>
      <c r="O505" s="242"/>
      <c r="P505" s="244"/>
      <c r="Q505" s="12"/>
      <c r="R505" s="12"/>
      <c r="S505" s="12"/>
      <c r="T505" s="12"/>
      <c r="U505" s="12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  <c r="IO505" s="14"/>
      <c r="IP505" s="14"/>
      <c r="IQ505" s="14"/>
    </row>
    <row r="506" spans="1:251" s="13" customFormat="1" ht="16.5">
      <c r="A506" s="237"/>
      <c r="B506" s="237"/>
      <c r="C506" s="237"/>
      <c r="D506" s="237"/>
      <c r="E506" s="238"/>
      <c r="F506" s="238"/>
      <c r="G506" s="239"/>
      <c r="H506" s="238"/>
      <c r="I506" s="238"/>
      <c r="J506" s="238"/>
      <c r="K506" s="240"/>
      <c r="L506" s="241"/>
      <c r="M506" s="242"/>
      <c r="N506" s="243"/>
      <c r="O506" s="242"/>
      <c r="P506" s="244"/>
      <c r="Q506" s="12"/>
      <c r="R506" s="12"/>
      <c r="S506" s="12"/>
      <c r="T506" s="12"/>
      <c r="U506" s="12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  <c r="IQ506" s="14"/>
    </row>
    <row r="507" spans="1:251" s="13" customFormat="1" ht="16.5">
      <c r="A507" s="237"/>
      <c r="B507" s="237"/>
      <c r="C507" s="237"/>
      <c r="D507" s="237"/>
      <c r="E507" s="238"/>
      <c r="F507" s="238"/>
      <c r="G507" s="239"/>
      <c r="H507" s="238"/>
      <c r="I507" s="238"/>
      <c r="J507" s="238"/>
      <c r="K507" s="240"/>
      <c r="L507" s="241"/>
      <c r="M507" s="242"/>
      <c r="N507" s="243"/>
      <c r="O507" s="242"/>
      <c r="P507" s="244"/>
      <c r="Q507" s="12"/>
      <c r="R507" s="12"/>
      <c r="S507" s="12"/>
      <c r="T507" s="12"/>
      <c r="U507" s="12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  <c r="IO507" s="14"/>
      <c r="IP507" s="14"/>
      <c r="IQ507" s="14"/>
    </row>
    <row r="508" spans="1:251" s="13" customFormat="1" ht="16.5">
      <c r="A508" s="237"/>
      <c r="B508" s="237"/>
      <c r="C508" s="237"/>
      <c r="D508" s="237"/>
      <c r="E508" s="238"/>
      <c r="F508" s="238"/>
      <c r="G508" s="239"/>
      <c r="H508" s="238"/>
      <c r="I508" s="238"/>
      <c r="J508" s="238"/>
      <c r="K508" s="240"/>
      <c r="L508" s="241"/>
      <c r="M508" s="242"/>
      <c r="N508" s="243"/>
      <c r="O508" s="242"/>
      <c r="P508" s="244"/>
      <c r="Q508" s="12"/>
      <c r="R508" s="12"/>
      <c r="S508" s="12"/>
      <c r="T508" s="12"/>
      <c r="U508" s="12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  <c r="IQ508" s="14"/>
    </row>
    <row r="509" spans="1:251" s="13" customFormat="1" ht="16.5">
      <c r="A509" s="237"/>
      <c r="B509" s="237"/>
      <c r="C509" s="237"/>
      <c r="D509" s="237"/>
      <c r="E509" s="238"/>
      <c r="F509" s="238"/>
      <c r="G509" s="239"/>
      <c r="H509" s="238"/>
      <c r="I509" s="238"/>
      <c r="J509" s="238"/>
      <c r="K509" s="240"/>
      <c r="L509" s="241"/>
      <c r="M509" s="242"/>
      <c r="N509" s="243"/>
      <c r="O509" s="242"/>
      <c r="P509" s="244"/>
      <c r="Q509" s="12"/>
      <c r="R509" s="12"/>
      <c r="S509" s="12"/>
      <c r="T509" s="12"/>
      <c r="U509" s="12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  <c r="IQ509" s="14"/>
    </row>
    <row r="510" spans="1:251" s="13" customFormat="1" ht="16.5">
      <c r="A510" s="237"/>
      <c r="B510" s="237"/>
      <c r="C510" s="237"/>
      <c r="D510" s="237"/>
      <c r="E510" s="238"/>
      <c r="F510" s="238"/>
      <c r="G510" s="239"/>
      <c r="H510" s="238"/>
      <c r="I510" s="238"/>
      <c r="J510" s="238"/>
      <c r="K510" s="240"/>
      <c r="L510" s="241"/>
      <c r="M510" s="242"/>
      <c r="N510" s="243"/>
      <c r="O510" s="242"/>
      <c r="P510" s="244"/>
      <c r="Q510" s="12"/>
      <c r="R510" s="12"/>
      <c r="S510" s="12"/>
      <c r="T510" s="12"/>
      <c r="U510" s="12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  <c r="IQ510" s="14"/>
    </row>
    <row r="511" spans="1:251" s="13" customFormat="1" ht="16.5">
      <c r="A511" s="237"/>
      <c r="B511" s="237"/>
      <c r="C511" s="237"/>
      <c r="D511" s="237"/>
      <c r="E511" s="238"/>
      <c r="F511" s="238"/>
      <c r="G511" s="239"/>
      <c r="H511" s="238"/>
      <c r="I511" s="238"/>
      <c r="J511" s="238"/>
      <c r="K511" s="240"/>
      <c r="L511" s="241"/>
      <c r="M511" s="242"/>
      <c r="N511" s="243"/>
      <c r="O511" s="242"/>
      <c r="P511" s="244"/>
      <c r="Q511" s="12"/>
      <c r="R511" s="12"/>
      <c r="S511" s="12"/>
      <c r="T511" s="12"/>
      <c r="U511" s="12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  <c r="IO511" s="14"/>
      <c r="IP511" s="14"/>
      <c r="IQ511" s="14"/>
    </row>
    <row r="512" spans="1:251" s="13" customFormat="1" ht="16.5">
      <c r="A512" s="237"/>
      <c r="B512" s="237"/>
      <c r="C512" s="237"/>
      <c r="D512" s="237"/>
      <c r="E512" s="238"/>
      <c r="F512" s="238"/>
      <c r="G512" s="239"/>
      <c r="H512" s="238"/>
      <c r="I512" s="238"/>
      <c r="J512" s="238"/>
      <c r="K512" s="240"/>
      <c r="L512" s="241"/>
      <c r="M512" s="242"/>
      <c r="N512" s="243"/>
      <c r="O512" s="242"/>
      <c r="P512" s="244"/>
      <c r="Q512" s="12"/>
      <c r="R512" s="12"/>
      <c r="S512" s="12"/>
      <c r="T512" s="12"/>
      <c r="U512" s="12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  <c r="IQ512" s="14"/>
    </row>
    <row r="513" spans="1:251" s="13" customFormat="1" ht="16.5">
      <c r="A513" s="237"/>
      <c r="B513" s="237"/>
      <c r="C513" s="237"/>
      <c r="D513" s="237"/>
      <c r="E513" s="238"/>
      <c r="F513" s="238"/>
      <c r="G513" s="239"/>
      <c r="H513" s="238"/>
      <c r="I513" s="238"/>
      <c r="J513" s="238"/>
      <c r="K513" s="240"/>
      <c r="L513" s="241"/>
      <c r="M513" s="242"/>
      <c r="N513" s="243"/>
      <c r="O513" s="242"/>
      <c r="P513" s="244"/>
      <c r="Q513" s="12"/>
      <c r="R513" s="12"/>
      <c r="S513" s="12"/>
      <c r="T513" s="12"/>
      <c r="U513" s="12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  <c r="IQ513" s="14"/>
    </row>
    <row r="514" spans="1:251" s="13" customFormat="1" ht="16.5">
      <c r="A514" s="237"/>
      <c r="B514" s="237"/>
      <c r="C514" s="237"/>
      <c r="D514" s="237"/>
      <c r="E514" s="238"/>
      <c r="F514" s="238"/>
      <c r="G514" s="239"/>
      <c r="H514" s="238"/>
      <c r="I514" s="238"/>
      <c r="J514" s="238"/>
      <c r="K514" s="240"/>
      <c r="L514" s="241"/>
      <c r="M514" s="242"/>
      <c r="N514" s="243"/>
      <c r="O514" s="242"/>
      <c r="P514" s="244"/>
      <c r="Q514" s="12"/>
      <c r="R514" s="12"/>
      <c r="S514" s="12"/>
      <c r="T514" s="12"/>
      <c r="U514" s="12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  <c r="IQ514" s="14"/>
    </row>
    <row r="515" spans="1:251" s="13" customFormat="1" ht="16.5">
      <c r="A515" s="237"/>
      <c r="B515" s="237"/>
      <c r="C515" s="237"/>
      <c r="D515" s="237"/>
      <c r="E515" s="238"/>
      <c r="F515" s="238"/>
      <c r="G515" s="239"/>
      <c r="H515" s="238"/>
      <c r="I515" s="238"/>
      <c r="J515" s="238"/>
      <c r="K515" s="240"/>
      <c r="L515" s="241"/>
      <c r="M515" s="242"/>
      <c r="N515" s="243"/>
      <c r="O515" s="242"/>
      <c r="P515" s="244"/>
      <c r="Q515" s="12"/>
      <c r="R515" s="12"/>
      <c r="S515" s="12"/>
      <c r="T515" s="12"/>
      <c r="U515" s="12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  <c r="IQ515" s="14"/>
    </row>
    <row r="516" spans="1:251" s="13" customFormat="1" ht="16.5">
      <c r="A516" s="237"/>
      <c r="B516" s="237"/>
      <c r="C516" s="237"/>
      <c r="D516" s="237"/>
      <c r="E516" s="238"/>
      <c r="F516" s="238"/>
      <c r="G516" s="239"/>
      <c r="H516" s="238"/>
      <c r="I516" s="238"/>
      <c r="J516" s="238"/>
      <c r="K516" s="240"/>
      <c r="L516" s="241"/>
      <c r="M516" s="242"/>
      <c r="N516" s="243"/>
      <c r="O516" s="242"/>
      <c r="P516" s="244"/>
      <c r="Q516" s="12"/>
      <c r="R516" s="12"/>
      <c r="S516" s="12"/>
      <c r="T516" s="12"/>
      <c r="U516" s="12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  <c r="IQ516" s="14"/>
    </row>
    <row r="517" spans="1:251" s="13" customFormat="1" ht="16.5">
      <c r="A517" s="237"/>
      <c r="B517" s="237"/>
      <c r="C517" s="237"/>
      <c r="D517" s="237"/>
      <c r="E517" s="238"/>
      <c r="F517" s="238"/>
      <c r="G517" s="239"/>
      <c r="H517" s="238"/>
      <c r="I517" s="238"/>
      <c r="J517" s="238"/>
      <c r="K517" s="240"/>
      <c r="L517" s="241"/>
      <c r="M517" s="242"/>
      <c r="N517" s="243"/>
      <c r="O517" s="242"/>
      <c r="P517" s="244"/>
      <c r="Q517" s="12"/>
      <c r="R517" s="12"/>
      <c r="S517" s="12"/>
      <c r="T517" s="12"/>
      <c r="U517" s="12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  <c r="IQ517" s="14"/>
    </row>
    <row r="518" spans="1:251" s="13" customFormat="1" ht="16.5">
      <c r="A518" s="237"/>
      <c r="B518" s="237"/>
      <c r="C518" s="237"/>
      <c r="D518" s="237"/>
      <c r="E518" s="238"/>
      <c r="F518" s="238"/>
      <c r="G518" s="239"/>
      <c r="H518" s="238"/>
      <c r="I518" s="238"/>
      <c r="J518" s="238"/>
      <c r="K518" s="240"/>
      <c r="L518" s="241"/>
      <c r="M518" s="242"/>
      <c r="N518" s="243"/>
      <c r="O518" s="242"/>
      <c r="P518" s="244"/>
      <c r="Q518" s="12"/>
      <c r="R518" s="12"/>
      <c r="S518" s="12"/>
      <c r="T518" s="12"/>
      <c r="U518" s="12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  <c r="IQ518" s="14"/>
    </row>
    <row r="519" spans="1:251" s="13" customFormat="1" ht="16.5">
      <c r="A519" s="237"/>
      <c r="B519" s="237"/>
      <c r="C519" s="237"/>
      <c r="D519" s="237"/>
      <c r="E519" s="238"/>
      <c r="F519" s="238"/>
      <c r="G519" s="239"/>
      <c r="H519" s="238"/>
      <c r="I519" s="238"/>
      <c r="J519" s="238"/>
      <c r="K519" s="240"/>
      <c r="L519" s="241"/>
      <c r="M519" s="242"/>
      <c r="N519" s="243"/>
      <c r="O519" s="242"/>
      <c r="P519" s="244"/>
      <c r="Q519" s="12"/>
      <c r="R519" s="12"/>
      <c r="S519" s="12"/>
      <c r="T519" s="12"/>
      <c r="U519" s="12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  <c r="IQ519" s="14"/>
    </row>
    <row r="520" spans="1:251" s="13" customFormat="1" ht="16.5">
      <c r="A520" s="237"/>
      <c r="B520" s="237"/>
      <c r="C520" s="237"/>
      <c r="D520" s="237"/>
      <c r="E520" s="238"/>
      <c r="F520" s="238"/>
      <c r="G520" s="239"/>
      <c r="H520" s="238"/>
      <c r="I520" s="238"/>
      <c r="J520" s="238"/>
      <c r="K520" s="240"/>
      <c r="L520" s="241"/>
      <c r="M520" s="242"/>
      <c r="N520" s="243"/>
      <c r="O520" s="242"/>
      <c r="P520" s="244"/>
      <c r="Q520" s="12"/>
      <c r="R520" s="12"/>
      <c r="S520" s="12"/>
      <c r="T520" s="12"/>
      <c r="U520" s="12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  <c r="IQ520" s="14"/>
    </row>
    <row r="521" spans="1:251" s="13" customFormat="1" ht="16.5">
      <c r="A521" s="237"/>
      <c r="B521" s="237"/>
      <c r="C521" s="237"/>
      <c r="D521" s="237"/>
      <c r="E521" s="238"/>
      <c r="F521" s="238"/>
      <c r="G521" s="239"/>
      <c r="H521" s="238"/>
      <c r="I521" s="238"/>
      <c r="J521" s="238"/>
      <c r="K521" s="240"/>
      <c r="L521" s="241"/>
      <c r="M521" s="242"/>
      <c r="N521" s="243"/>
      <c r="O521" s="242"/>
      <c r="P521" s="244"/>
      <c r="Q521" s="12"/>
      <c r="R521" s="12"/>
      <c r="S521" s="12"/>
      <c r="T521" s="12"/>
      <c r="U521" s="12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  <c r="IO521" s="14"/>
      <c r="IP521" s="14"/>
      <c r="IQ521" s="14"/>
    </row>
    <row r="522" spans="1:251" s="13" customFormat="1" ht="16.5">
      <c r="A522" s="237"/>
      <c r="B522" s="237"/>
      <c r="C522" s="237"/>
      <c r="D522" s="237"/>
      <c r="E522" s="238"/>
      <c r="F522" s="238"/>
      <c r="G522" s="239"/>
      <c r="H522" s="238"/>
      <c r="I522" s="238"/>
      <c r="J522" s="238"/>
      <c r="K522" s="240"/>
      <c r="L522" s="241"/>
      <c r="M522" s="242"/>
      <c r="N522" s="243"/>
      <c r="O522" s="242"/>
      <c r="P522" s="244"/>
      <c r="Q522" s="12"/>
      <c r="R522" s="12"/>
      <c r="S522" s="12"/>
      <c r="T522" s="12"/>
      <c r="U522" s="12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  <c r="IO522" s="14"/>
      <c r="IP522" s="14"/>
      <c r="IQ522" s="14"/>
    </row>
    <row r="523" spans="1:251" s="13" customFormat="1" ht="16.5">
      <c r="A523" s="237"/>
      <c r="B523" s="237"/>
      <c r="C523" s="237"/>
      <c r="D523" s="237"/>
      <c r="E523" s="238"/>
      <c r="F523" s="238"/>
      <c r="G523" s="239"/>
      <c r="H523" s="238"/>
      <c r="I523" s="238"/>
      <c r="J523" s="238"/>
      <c r="K523" s="240"/>
      <c r="L523" s="241"/>
      <c r="M523" s="242"/>
      <c r="N523" s="243"/>
      <c r="O523" s="242"/>
      <c r="P523" s="244"/>
      <c r="Q523" s="12"/>
      <c r="R523" s="12"/>
      <c r="S523" s="12"/>
      <c r="T523" s="12"/>
      <c r="U523" s="12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  <c r="IO523" s="14"/>
      <c r="IP523" s="14"/>
      <c r="IQ523" s="14"/>
    </row>
    <row r="524" spans="1:251" s="13" customFormat="1" ht="16.5">
      <c r="A524" s="237"/>
      <c r="B524" s="237"/>
      <c r="C524" s="237"/>
      <c r="D524" s="237"/>
      <c r="E524" s="238"/>
      <c r="F524" s="238"/>
      <c r="G524" s="239"/>
      <c r="H524" s="238"/>
      <c r="I524" s="238"/>
      <c r="J524" s="238"/>
      <c r="K524" s="240"/>
      <c r="L524" s="241"/>
      <c r="M524" s="242"/>
      <c r="N524" s="243"/>
      <c r="O524" s="242"/>
      <c r="P524" s="244"/>
      <c r="Q524" s="12"/>
      <c r="R524" s="12"/>
      <c r="S524" s="12"/>
      <c r="T524" s="12"/>
      <c r="U524" s="12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  <c r="IO524" s="14"/>
      <c r="IP524" s="14"/>
      <c r="IQ524" s="14"/>
    </row>
    <row r="525" spans="1:251" s="13" customFormat="1" ht="16.5">
      <c r="A525" s="237"/>
      <c r="B525" s="237"/>
      <c r="C525" s="237"/>
      <c r="D525" s="237"/>
      <c r="E525" s="238"/>
      <c r="F525" s="238"/>
      <c r="G525" s="239"/>
      <c r="H525" s="238"/>
      <c r="I525" s="238"/>
      <c r="J525" s="238"/>
      <c r="K525" s="240"/>
      <c r="L525" s="241"/>
      <c r="M525" s="242"/>
      <c r="N525" s="243"/>
      <c r="O525" s="242"/>
      <c r="P525" s="244"/>
      <c r="Q525" s="12"/>
      <c r="R525" s="12"/>
      <c r="S525" s="12"/>
      <c r="T525" s="12"/>
      <c r="U525" s="12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  <c r="IO525" s="14"/>
      <c r="IP525" s="14"/>
      <c r="IQ525" s="14"/>
    </row>
    <row r="526" spans="1:251" s="13" customFormat="1" ht="16.5">
      <c r="A526" s="237"/>
      <c r="B526" s="237"/>
      <c r="C526" s="237"/>
      <c r="D526" s="237"/>
      <c r="E526" s="238"/>
      <c r="F526" s="238"/>
      <c r="G526" s="239"/>
      <c r="H526" s="238"/>
      <c r="I526" s="238"/>
      <c r="J526" s="238"/>
      <c r="K526" s="240"/>
      <c r="L526" s="241"/>
      <c r="M526" s="242"/>
      <c r="N526" s="243"/>
      <c r="O526" s="242"/>
      <c r="P526" s="244"/>
      <c r="Q526" s="12"/>
      <c r="R526" s="12"/>
      <c r="S526" s="12"/>
      <c r="T526" s="12"/>
      <c r="U526" s="12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  <c r="IO526" s="14"/>
      <c r="IP526" s="14"/>
      <c r="IQ526" s="14"/>
    </row>
    <row r="527" spans="1:251" s="13" customFormat="1" ht="16.5">
      <c r="A527" s="237"/>
      <c r="B527" s="237"/>
      <c r="C527" s="237"/>
      <c r="D527" s="237"/>
      <c r="E527" s="238"/>
      <c r="F527" s="238"/>
      <c r="G527" s="239"/>
      <c r="H527" s="238"/>
      <c r="I527" s="238"/>
      <c r="J527" s="238"/>
      <c r="K527" s="240"/>
      <c r="L527" s="241"/>
      <c r="M527" s="242"/>
      <c r="N527" s="243"/>
      <c r="O527" s="242"/>
      <c r="P527" s="244"/>
      <c r="Q527" s="12"/>
      <c r="R527" s="12"/>
      <c r="S527" s="12"/>
      <c r="T527" s="12"/>
      <c r="U527" s="12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  <c r="IL527" s="14"/>
      <c r="IM527" s="14"/>
      <c r="IN527" s="14"/>
      <c r="IO527" s="14"/>
      <c r="IP527" s="14"/>
      <c r="IQ527" s="14"/>
    </row>
    <row r="528" spans="1:251" s="13" customFormat="1" ht="16.5">
      <c r="A528" s="237"/>
      <c r="B528" s="237"/>
      <c r="C528" s="237"/>
      <c r="D528" s="237"/>
      <c r="E528" s="238"/>
      <c r="F528" s="238"/>
      <c r="G528" s="239"/>
      <c r="H528" s="238"/>
      <c r="I528" s="238"/>
      <c r="J528" s="238"/>
      <c r="K528" s="240"/>
      <c r="L528" s="241"/>
      <c r="M528" s="242"/>
      <c r="N528" s="243"/>
      <c r="O528" s="242"/>
      <c r="P528" s="244"/>
      <c r="Q528" s="12"/>
      <c r="R528" s="12"/>
      <c r="S528" s="12"/>
      <c r="T528" s="12"/>
      <c r="U528" s="12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  <c r="IL528" s="14"/>
      <c r="IM528" s="14"/>
      <c r="IN528" s="14"/>
      <c r="IO528" s="14"/>
      <c r="IP528" s="14"/>
      <c r="IQ528" s="14"/>
    </row>
    <row r="529" spans="1:251" s="13" customFormat="1" ht="16.5">
      <c r="A529" s="237"/>
      <c r="B529" s="237"/>
      <c r="C529" s="237"/>
      <c r="D529" s="237"/>
      <c r="E529" s="238"/>
      <c r="F529" s="238"/>
      <c r="G529" s="239"/>
      <c r="H529" s="238"/>
      <c r="I529" s="238"/>
      <c r="J529" s="238"/>
      <c r="K529" s="240"/>
      <c r="L529" s="241"/>
      <c r="M529" s="242"/>
      <c r="N529" s="243"/>
      <c r="O529" s="242"/>
      <c r="P529" s="244"/>
      <c r="Q529" s="12"/>
      <c r="R529" s="12"/>
      <c r="S529" s="12"/>
      <c r="T529" s="12"/>
      <c r="U529" s="12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  <c r="IQ529" s="14"/>
    </row>
    <row r="530" spans="1:251" s="13" customFormat="1" ht="16.5">
      <c r="A530" s="237"/>
      <c r="B530" s="237"/>
      <c r="C530" s="237"/>
      <c r="D530" s="237"/>
      <c r="E530" s="238"/>
      <c r="F530" s="238"/>
      <c r="G530" s="239"/>
      <c r="H530" s="238"/>
      <c r="I530" s="238"/>
      <c r="J530" s="238"/>
      <c r="K530" s="240"/>
      <c r="L530" s="241"/>
      <c r="M530" s="242"/>
      <c r="N530" s="243"/>
      <c r="O530" s="242"/>
      <c r="P530" s="244"/>
      <c r="Q530" s="12"/>
      <c r="R530" s="12"/>
      <c r="S530" s="12"/>
      <c r="T530" s="12"/>
      <c r="U530" s="12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  <c r="IQ530" s="14"/>
    </row>
    <row r="531" spans="1:251" s="13" customFormat="1" ht="16.5">
      <c r="A531" s="237"/>
      <c r="B531" s="237"/>
      <c r="C531" s="237"/>
      <c r="D531" s="237"/>
      <c r="E531" s="238"/>
      <c r="F531" s="238"/>
      <c r="G531" s="239"/>
      <c r="H531" s="238"/>
      <c r="I531" s="238"/>
      <c r="J531" s="238"/>
      <c r="K531" s="240"/>
      <c r="L531" s="241"/>
      <c r="M531" s="242"/>
      <c r="N531" s="243"/>
      <c r="O531" s="242"/>
      <c r="P531" s="244"/>
      <c r="Q531" s="12"/>
      <c r="R531" s="12"/>
      <c r="S531" s="12"/>
      <c r="T531" s="12"/>
      <c r="U531" s="12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  <c r="IQ531" s="14"/>
    </row>
    <row r="532" spans="1:251" s="13" customFormat="1" ht="16.5">
      <c r="A532" s="237"/>
      <c r="B532" s="237"/>
      <c r="C532" s="237"/>
      <c r="D532" s="237"/>
      <c r="E532" s="238"/>
      <c r="F532" s="238"/>
      <c r="G532" s="239"/>
      <c r="H532" s="238"/>
      <c r="I532" s="238"/>
      <c r="J532" s="238"/>
      <c r="K532" s="240"/>
      <c r="L532" s="241"/>
      <c r="M532" s="242"/>
      <c r="N532" s="243"/>
      <c r="O532" s="242"/>
      <c r="P532" s="244"/>
      <c r="Q532" s="12"/>
      <c r="R532" s="12"/>
      <c r="S532" s="12"/>
      <c r="T532" s="12"/>
      <c r="U532" s="12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  <c r="IN532" s="14"/>
      <c r="IO532" s="14"/>
      <c r="IP532" s="14"/>
      <c r="IQ532" s="14"/>
    </row>
    <row r="533" spans="1:251" s="13" customFormat="1" ht="16.5">
      <c r="A533" s="237"/>
      <c r="B533" s="237"/>
      <c r="C533" s="237"/>
      <c r="D533" s="237"/>
      <c r="E533" s="238"/>
      <c r="F533" s="238"/>
      <c r="G533" s="239"/>
      <c r="H533" s="238"/>
      <c r="I533" s="238"/>
      <c r="J533" s="238"/>
      <c r="K533" s="240"/>
      <c r="L533" s="241"/>
      <c r="M533" s="242"/>
      <c r="N533" s="243"/>
      <c r="O533" s="242"/>
      <c r="P533" s="244"/>
      <c r="Q533" s="12"/>
      <c r="R533" s="12"/>
      <c r="S533" s="12"/>
      <c r="T533" s="12"/>
      <c r="U533" s="12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  <c r="IN533" s="14"/>
      <c r="IO533" s="14"/>
      <c r="IP533" s="14"/>
      <c r="IQ533" s="14"/>
    </row>
    <row r="534" spans="1:251" s="13" customFormat="1" ht="16.5">
      <c r="A534" s="237"/>
      <c r="B534" s="237"/>
      <c r="C534" s="237"/>
      <c r="D534" s="237"/>
      <c r="E534" s="238"/>
      <c r="F534" s="238"/>
      <c r="G534" s="239"/>
      <c r="H534" s="238"/>
      <c r="I534" s="238"/>
      <c r="J534" s="238"/>
      <c r="K534" s="240"/>
      <c r="L534" s="241"/>
      <c r="M534" s="242"/>
      <c r="N534" s="243"/>
      <c r="O534" s="242"/>
      <c r="P534" s="244"/>
      <c r="Q534" s="12"/>
      <c r="R534" s="12"/>
      <c r="S534" s="12"/>
      <c r="T534" s="12"/>
      <c r="U534" s="12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  <c r="IH534" s="14"/>
      <c r="II534" s="14"/>
      <c r="IJ534" s="14"/>
      <c r="IK534" s="14"/>
      <c r="IL534" s="14"/>
      <c r="IM534" s="14"/>
      <c r="IN534" s="14"/>
      <c r="IO534" s="14"/>
      <c r="IP534" s="14"/>
      <c r="IQ534" s="14"/>
    </row>
    <row r="535" spans="1:251" s="13" customFormat="1" ht="16.5">
      <c r="A535" s="237"/>
      <c r="B535" s="237"/>
      <c r="C535" s="237"/>
      <c r="D535" s="237"/>
      <c r="E535" s="238"/>
      <c r="F535" s="238"/>
      <c r="G535" s="239"/>
      <c r="H535" s="238"/>
      <c r="I535" s="238"/>
      <c r="J535" s="238"/>
      <c r="K535" s="240"/>
      <c r="L535" s="241"/>
      <c r="M535" s="242"/>
      <c r="N535" s="243"/>
      <c r="O535" s="242"/>
      <c r="P535" s="244"/>
      <c r="Q535" s="12"/>
      <c r="R535" s="12"/>
      <c r="S535" s="12"/>
      <c r="T535" s="12"/>
      <c r="U535" s="12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  <c r="IL535" s="14"/>
      <c r="IM535" s="14"/>
      <c r="IN535" s="14"/>
      <c r="IO535" s="14"/>
      <c r="IP535" s="14"/>
      <c r="IQ535" s="14"/>
    </row>
    <row r="536" spans="1:251" s="13" customFormat="1" ht="16.5">
      <c r="A536" s="237"/>
      <c r="B536" s="237"/>
      <c r="C536" s="237"/>
      <c r="D536" s="237"/>
      <c r="E536" s="238"/>
      <c r="F536" s="238"/>
      <c r="G536" s="239"/>
      <c r="H536" s="238"/>
      <c r="I536" s="238"/>
      <c r="J536" s="238"/>
      <c r="K536" s="240"/>
      <c r="L536" s="241"/>
      <c r="M536" s="242"/>
      <c r="N536" s="243"/>
      <c r="O536" s="242"/>
      <c r="P536" s="244"/>
      <c r="Q536" s="12"/>
      <c r="R536" s="12"/>
      <c r="S536" s="12"/>
      <c r="T536" s="12"/>
      <c r="U536" s="12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  <c r="IL536" s="14"/>
      <c r="IM536" s="14"/>
      <c r="IN536" s="14"/>
      <c r="IO536" s="14"/>
      <c r="IP536" s="14"/>
      <c r="IQ536" s="14"/>
    </row>
    <row r="537" spans="1:251" s="13" customFormat="1" ht="16.5">
      <c r="A537" s="237"/>
      <c r="B537" s="237"/>
      <c r="C537" s="237"/>
      <c r="D537" s="237"/>
      <c r="E537" s="238"/>
      <c r="F537" s="238"/>
      <c r="G537" s="239"/>
      <c r="H537" s="238"/>
      <c r="I537" s="238"/>
      <c r="J537" s="238"/>
      <c r="K537" s="240"/>
      <c r="L537" s="241"/>
      <c r="M537" s="242"/>
      <c r="N537" s="243"/>
      <c r="O537" s="242"/>
      <c r="P537" s="244"/>
      <c r="Q537" s="12"/>
      <c r="R537" s="12"/>
      <c r="S537" s="12"/>
      <c r="T537" s="12"/>
      <c r="U537" s="12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  <c r="IL537" s="14"/>
      <c r="IM537" s="14"/>
      <c r="IN537" s="14"/>
      <c r="IO537" s="14"/>
      <c r="IP537" s="14"/>
      <c r="IQ537" s="14"/>
    </row>
    <row r="538" spans="1:251" s="13" customFormat="1" ht="16.5">
      <c r="A538" s="237"/>
      <c r="B538" s="237"/>
      <c r="C538" s="237"/>
      <c r="D538" s="237"/>
      <c r="E538" s="238"/>
      <c r="F538" s="238"/>
      <c r="G538" s="239"/>
      <c r="H538" s="238"/>
      <c r="I538" s="238"/>
      <c r="J538" s="238"/>
      <c r="K538" s="240"/>
      <c r="L538" s="241"/>
      <c r="M538" s="242"/>
      <c r="N538" s="243"/>
      <c r="O538" s="242"/>
      <c r="P538" s="244"/>
      <c r="Q538" s="12"/>
      <c r="R538" s="12"/>
      <c r="S538" s="12"/>
      <c r="T538" s="12"/>
      <c r="U538" s="12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  <c r="IO538" s="14"/>
      <c r="IP538" s="14"/>
      <c r="IQ538" s="14"/>
    </row>
    <row r="539" spans="1:251" s="13" customFormat="1" ht="16.5">
      <c r="A539" s="237"/>
      <c r="B539" s="237"/>
      <c r="C539" s="237"/>
      <c r="D539" s="237"/>
      <c r="E539" s="238"/>
      <c r="F539" s="238"/>
      <c r="G539" s="239"/>
      <c r="H539" s="238"/>
      <c r="I539" s="238"/>
      <c r="J539" s="238"/>
      <c r="K539" s="240"/>
      <c r="L539" s="241"/>
      <c r="M539" s="242"/>
      <c r="N539" s="243"/>
      <c r="O539" s="242"/>
      <c r="P539" s="244"/>
      <c r="Q539" s="12"/>
      <c r="R539" s="12"/>
      <c r="S539" s="12"/>
      <c r="T539" s="12"/>
      <c r="U539" s="12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  <c r="IO539" s="14"/>
      <c r="IP539" s="14"/>
      <c r="IQ539" s="14"/>
    </row>
    <row r="540" spans="1:251" s="13" customFormat="1" ht="16.5">
      <c r="A540" s="237"/>
      <c r="B540" s="237"/>
      <c r="C540" s="237"/>
      <c r="D540" s="237"/>
      <c r="E540" s="238"/>
      <c r="F540" s="238"/>
      <c r="G540" s="239"/>
      <c r="H540" s="238"/>
      <c r="I540" s="238"/>
      <c r="J540" s="238"/>
      <c r="K540" s="240"/>
      <c r="L540" s="241"/>
      <c r="M540" s="242"/>
      <c r="N540" s="243"/>
      <c r="O540" s="242"/>
      <c r="P540" s="244"/>
      <c r="Q540" s="12"/>
      <c r="R540" s="12"/>
      <c r="S540" s="12"/>
      <c r="T540" s="12"/>
      <c r="U540" s="12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  <c r="IO540" s="14"/>
      <c r="IP540" s="14"/>
      <c r="IQ540" s="14"/>
    </row>
    <row r="541" spans="1:251" s="13" customFormat="1" ht="16.5">
      <c r="A541" s="237"/>
      <c r="B541" s="237"/>
      <c r="C541" s="237"/>
      <c r="D541" s="237"/>
      <c r="E541" s="238"/>
      <c r="F541" s="238"/>
      <c r="G541" s="239"/>
      <c r="H541" s="238"/>
      <c r="I541" s="238"/>
      <c r="J541" s="238"/>
      <c r="K541" s="240"/>
      <c r="L541" s="241"/>
      <c r="M541" s="242"/>
      <c r="N541" s="243"/>
      <c r="O541" s="242"/>
      <c r="P541" s="244"/>
      <c r="Q541" s="12"/>
      <c r="R541" s="12"/>
      <c r="S541" s="12"/>
      <c r="T541" s="12"/>
      <c r="U541" s="12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  <c r="IO541" s="14"/>
      <c r="IP541" s="14"/>
      <c r="IQ541" s="14"/>
    </row>
    <row r="542" spans="1:251" s="13" customFormat="1" ht="16.5">
      <c r="A542" s="237"/>
      <c r="B542" s="237"/>
      <c r="C542" s="237"/>
      <c r="D542" s="237"/>
      <c r="E542" s="238"/>
      <c r="F542" s="238"/>
      <c r="G542" s="239"/>
      <c r="H542" s="238"/>
      <c r="I542" s="238"/>
      <c r="J542" s="238"/>
      <c r="K542" s="240"/>
      <c r="L542" s="241"/>
      <c r="M542" s="242"/>
      <c r="N542" s="243"/>
      <c r="O542" s="242"/>
      <c r="P542" s="244"/>
      <c r="Q542" s="12"/>
      <c r="R542" s="12"/>
      <c r="S542" s="12"/>
      <c r="T542" s="12"/>
      <c r="U542" s="12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  <c r="IQ542" s="14"/>
    </row>
    <row r="543" spans="1:251" s="13" customFormat="1" ht="16.5">
      <c r="A543" s="237"/>
      <c r="B543" s="237"/>
      <c r="C543" s="237"/>
      <c r="D543" s="237"/>
      <c r="E543" s="238"/>
      <c r="F543" s="238"/>
      <c r="G543" s="239"/>
      <c r="H543" s="238"/>
      <c r="I543" s="238"/>
      <c r="J543" s="238"/>
      <c r="K543" s="240"/>
      <c r="L543" s="241"/>
      <c r="M543" s="242"/>
      <c r="N543" s="243"/>
      <c r="O543" s="242"/>
      <c r="P543" s="244"/>
      <c r="Q543" s="12"/>
      <c r="R543" s="12"/>
      <c r="S543" s="12"/>
      <c r="T543" s="12"/>
      <c r="U543" s="12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  <c r="IO543" s="14"/>
      <c r="IP543" s="14"/>
      <c r="IQ543" s="14"/>
    </row>
    <row r="544" spans="1:251" s="13" customFormat="1" ht="16.5">
      <c r="A544" s="237"/>
      <c r="B544" s="237"/>
      <c r="C544" s="237"/>
      <c r="D544" s="237"/>
      <c r="E544" s="238"/>
      <c r="F544" s="238"/>
      <c r="G544" s="239"/>
      <c r="H544" s="238"/>
      <c r="I544" s="238"/>
      <c r="J544" s="238"/>
      <c r="K544" s="240"/>
      <c r="L544" s="241"/>
      <c r="M544" s="242"/>
      <c r="N544" s="243"/>
      <c r="O544" s="242"/>
      <c r="P544" s="244"/>
      <c r="Q544" s="12"/>
      <c r="R544" s="12"/>
      <c r="S544" s="12"/>
      <c r="T544" s="12"/>
      <c r="U544" s="12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  <c r="IQ544" s="14"/>
    </row>
    <row r="545" spans="1:251" s="13" customFormat="1" ht="16.5">
      <c r="A545" s="237"/>
      <c r="B545" s="237"/>
      <c r="C545" s="237"/>
      <c r="D545" s="237"/>
      <c r="E545" s="238"/>
      <c r="F545" s="238"/>
      <c r="G545" s="239"/>
      <c r="H545" s="238"/>
      <c r="I545" s="238"/>
      <c r="J545" s="238"/>
      <c r="K545" s="240"/>
      <c r="L545" s="241"/>
      <c r="M545" s="242"/>
      <c r="N545" s="243"/>
      <c r="O545" s="242"/>
      <c r="P545" s="244"/>
      <c r="Q545" s="12"/>
      <c r="R545" s="12"/>
      <c r="S545" s="12"/>
      <c r="T545" s="12"/>
      <c r="U545" s="12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  <c r="IO545" s="14"/>
      <c r="IP545" s="14"/>
      <c r="IQ545" s="14"/>
    </row>
    <row r="546" spans="1:251" s="13" customFormat="1" ht="16.5">
      <c r="A546" s="237"/>
      <c r="B546" s="237"/>
      <c r="C546" s="237"/>
      <c r="D546" s="237"/>
      <c r="E546" s="238"/>
      <c r="F546" s="238"/>
      <c r="G546" s="239"/>
      <c r="H546" s="238"/>
      <c r="I546" s="238"/>
      <c r="J546" s="238"/>
      <c r="K546" s="240"/>
      <c r="L546" s="241"/>
      <c r="M546" s="242"/>
      <c r="N546" s="243"/>
      <c r="O546" s="242"/>
      <c r="P546" s="244"/>
      <c r="Q546" s="12"/>
      <c r="R546" s="12"/>
      <c r="S546" s="12"/>
      <c r="T546" s="12"/>
      <c r="U546" s="12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  <c r="IO546" s="14"/>
      <c r="IP546" s="14"/>
      <c r="IQ546" s="14"/>
    </row>
    <row r="547" spans="1:251" s="13" customFormat="1" ht="16.5">
      <c r="A547" s="237"/>
      <c r="B547" s="237"/>
      <c r="C547" s="237"/>
      <c r="D547" s="237"/>
      <c r="E547" s="238"/>
      <c r="F547" s="238"/>
      <c r="G547" s="239"/>
      <c r="H547" s="238"/>
      <c r="I547" s="238"/>
      <c r="J547" s="238"/>
      <c r="K547" s="240"/>
      <c r="L547" s="241"/>
      <c r="M547" s="242"/>
      <c r="N547" s="243"/>
      <c r="O547" s="242"/>
      <c r="P547" s="244"/>
      <c r="Q547" s="12"/>
      <c r="R547" s="12"/>
      <c r="S547" s="12"/>
      <c r="T547" s="12"/>
      <c r="U547" s="12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  <c r="IO547" s="14"/>
      <c r="IP547" s="14"/>
      <c r="IQ547" s="14"/>
    </row>
    <row r="548" spans="1:251" s="13" customFormat="1" ht="16.5">
      <c r="A548" s="237"/>
      <c r="B548" s="237"/>
      <c r="C548" s="237"/>
      <c r="D548" s="237"/>
      <c r="E548" s="238"/>
      <c r="F548" s="238"/>
      <c r="G548" s="239"/>
      <c r="H548" s="238"/>
      <c r="I548" s="238"/>
      <c r="J548" s="238"/>
      <c r="K548" s="240"/>
      <c r="L548" s="241"/>
      <c r="M548" s="242"/>
      <c r="N548" s="243"/>
      <c r="O548" s="242"/>
      <c r="P548" s="244"/>
      <c r="Q548" s="12"/>
      <c r="R548" s="12"/>
      <c r="S548" s="12"/>
      <c r="T548" s="12"/>
      <c r="U548" s="12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  <c r="IO548" s="14"/>
      <c r="IP548" s="14"/>
      <c r="IQ548" s="14"/>
    </row>
    <row r="549" spans="1:251" s="13" customFormat="1" ht="16.5">
      <c r="A549" s="237"/>
      <c r="B549" s="237"/>
      <c r="C549" s="237"/>
      <c r="D549" s="237"/>
      <c r="E549" s="238"/>
      <c r="F549" s="238"/>
      <c r="G549" s="239"/>
      <c r="H549" s="238"/>
      <c r="I549" s="238"/>
      <c r="J549" s="238"/>
      <c r="K549" s="240"/>
      <c r="L549" s="241"/>
      <c r="M549" s="242"/>
      <c r="N549" s="243"/>
      <c r="O549" s="242"/>
      <c r="P549" s="244"/>
      <c r="Q549" s="12"/>
      <c r="R549" s="12"/>
      <c r="S549" s="12"/>
      <c r="T549" s="12"/>
      <c r="U549" s="12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  <c r="IO549" s="14"/>
      <c r="IP549" s="14"/>
      <c r="IQ549" s="14"/>
    </row>
    <row r="550" spans="1:251" s="13" customFormat="1" ht="16.5">
      <c r="A550" s="237"/>
      <c r="B550" s="237"/>
      <c r="C550" s="237"/>
      <c r="D550" s="237"/>
      <c r="E550" s="238"/>
      <c r="F550" s="238"/>
      <c r="G550" s="239"/>
      <c r="H550" s="238"/>
      <c r="I550" s="238"/>
      <c r="J550" s="238"/>
      <c r="K550" s="240"/>
      <c r="L550" s="241"/>
      <c r="M550" s="242"/>
      <c r="N550" s="243"/>
      <c r="O550" s="242"/>
      <c r="P550" s="244"/>
      <c r="Q550" s="12"/>
      <c r="R550" s="12"/>
      <c r="S550" s="12"/>
      <c r="T550" s="12"/>
      <c r="U550" s="12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  <c r="IO550" s="14"/>
      <c r="IP550" s="14"/>
      <c r="IQ550" s="14"/>
    </row>
    <row r="551" spans="1:251" s="13" customFormat="1" ht="16.5">
      <c r="A551" s="237"/>
      <c r="B551" s="237"/>
      <c r="C551" s="237"/>
      <c r="D551" s="237"/>
      <c r="E551" s="238"/>
      <c r="F551" s="238"/>
      <c r="G551" s="239"/>
      <c r="H551" s="238"/>
      <c r="I551" s="238"/>
      <c r="J551" s="238"/>
      <c r="K551" s="240"/>
      <c r="L551" s="241"/>
      <c r="M551" s="242"/>
      <c r="N551" s="243"/>
      <c r="O551" s="242"/>
      <c r="P551" s="244"/>
      <c r="Q551" s="12"/>
      <c r="R551" s="12"/>
      <c r="S551" s="12"/>
      <c r="T551" s="12"/>
      <c r="U551" s="12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  <c r="IQ551" s="14"/>
    </row>
    <row r="552" spans="1:251" s="13" customFormat="1" ht="16.5">
      <c r="A552" s="237"/>
      <c r="B552" s="237"/>
      <c r="C552" s="237"/>
      <c r="D552" s="237"/>
      <c r="E552" s="238"/>
      <c r="F552" s="238"/>
      <c r="G552" s="239"/>
      <c r="H552" s="238"/>
      <c r="I552" s="238"/>
      <c r="J552" s="238"/>
      <c r="K552" s="240"/>
      <c r="L552" s="241"/>
      <c r="M552" s="242"/>
      <c r="N552" s="243"/>
      <c r="O552" s="242"/>
      <c r="P552" s="244"/>
      <c r="Q552" s="12"/>
      <c r="R552" s="12"/>
      <c r="S552" s="12"/>
      <c r="T552" s="12"/>
      <c r="U552" s="12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  <c r="IQ552" s="14"/>
    </row>
    <row r="553" spans="1:251" s="13" customFormat="1" ht="16.5">
      <c r="A553" s="237"/>
      <c r="B553" s="237"/>
      <c r="C553" s="237"/>
      <c r="D553" s="237"/>
      <c r="E553" s="238"/>
      <c r="F553" s="238"/>
      <c r="G553" s="239"/>
      <c r="H553" s="238"/>
      <c r="I553" s="238"/>
      <c r="J553" s="238"/>
      <c r="K553" s="240"/>
      <c r="L553" s="241"/>
      <c r="M553" s="242"/>
      <c r="N553" s="243"/>
      <c r="O553" s="242"/>
      <c r="P553" s="244"/>
      <c r="Q553" s="12"/>
      <c r="R553" s="12"/>
      <c r="S553" s="12"/>
      <c r="T553" s="12"/>
      <c r="U553" s="12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  <c r="IQ553" s="14"/>
    </row>
    <row r="554" spans="1:251" s="13" customFormat="1" ht="16.5">
      <c r="A554" s="237"/>
      <c r="B554" s="237"/>
      <c r="C554" s="237"/>
      <c r="D554" s="237"/>
      <c r="E554" s="238"/>
      <c r="F554" s="238"/>
      <c r="G554" s="239"/>
      <c r="H554" s="238"/>
      <c r="I554" s="238"/>
      <c r="J554" s="238"/>
      <c r="K554" s="240"/>
      <c r="L554" s="241"/>
      <c r="M554" s="242"/>
      <c r="N554" s="243"/>
      <c r="O554" s="242"/>
      <c r="P554" s="244"/>
      <c r="Q554" s="12"/>
      <c r="R554" s="12"/>
      <c r="S554" s="12"/>
      <c r="T554" s="12"/>
      <c r="U554" s="12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  <c r="IO554" s="14"/>
      <c r="IP554" s="14"/>
      <c r="IQ554" s="14"/>
    </row>
    <row r="555" spans="1:251" s="13" customFormat="1" ht="16.5">
      <c r="A555" s="237"/>
      <c r="B555" s="237"/>
      <c r="C555" s="237"/>
      <c r="D555" s="237"/>
      <c r="E555" s="238"/>
      <c r="F555" s="238"/>
      <c r="G555" s="239"/>
      <c r="H555" s="238"/>
      <c r="I555" s="238"/>
      <c r="J555" s="238"/>
      <c r="K555" s="240"/>
      <c r="L555" s="241"/>
      <c r="M555" s="242"/>
      <c r="N555" s="243"/>
      <c r="O555" s="242"/>
      <c r="P555" s="244"/>
      <c r="Q555" s="12"/>
      <c r="R555" s="12"/>
      <c r="S555" s="12"/>
      <c r="T555" s="12"/>
      <c r="U555" s="12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  <c r="IO555" s="14"/>
      <c r="IP555" s="14"/>
      <c r="IQ555" s="14"/>
    </row>
    <row r="556" spans="1:251" s="13" customFormat="1" ht="16.5">
      <c r="A556" s="237"/>
      <c r="B556" s="237"/>
      <c r="C556" s="237"/>
      <c r="D556" s="237"/>
      <c r="E556" s="238"/>
      <c r="F556" s="238"/>
      <c r="G556" s="239"/>
      <c r="H556" s="238"/>
      <c r="I556" s="238"/>
      <c r="J556" s="238"/>
      <c r="K556" s="240"/>
      <c r="L556" s="241"/>
      <c r="M556" s="242"/>
      <c r="N556" s="243"/>
      <c r="O556" s="242"/>
      <c r="P556" s="244"/>
      <c r="Q556" s="12"/>
      <c r="R556" s="12"/>
      <c r="S556" s="12"/>
      <c r="T556" s="12"/>
      <c r="U556" s="12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  <c r="IO556" s="14"/>
      <c r="IP556" s="14"/>
      <c r="IQ556" s="14"/>
    </row>
    <row r="557" spans="1:251" s="13" customFormat="1" ht="16.5">
      <c r="A557" s="237"/>
      <c r="B557" s="237"/>
      <c r="C557" s="237"/>
      <c r="D557" s="237"/>
      <c r="E557" s="238"/>
      <c r="F557" s="238"/>
      <c r="G557" s="239"/>
      <c r="H557" s="238"/>
      <c r="I557" s="238"/>
      <c r="J557" s="238"/>
      <c r="K557" s="240"/>
      <c r="L557" s="241"/>
      <c r="M557" s="242"/>
      <c r="N557" s="243"/>
      <c r="O557" s="242"/>
      <c r="P557" s="244"/>
      <c r="Q557" s="12"/>
      <c r="R557" s="12"/>
      <c r="S557" s="12"/>
      <c r="T557" s="12"/>
      <c r="U557" s="12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  <c r="IQ557" s="14"/>
    </row>
    <row r="558" spans="1:251" s="13" customFormat="1" ht="16.5">
      <c r="A558" s="237"/>
      <c r="B558" s="237"/>
      <c r="C558" s="237"/>
      <c r="D558" s="237"/>
      <c r="E558" s="238"/>
      <c r="F558" s="238"/>
      <c r="G558" s="239"/>
      <c r="H558" s="238"/>
      <c r="I558" s="238"/>
      <c r="J558" s="238"/>
      <c r="K558" s="240"/>
      <c r="L558" s="241"/>
      <c r="M558" s="242"/>
      <c r="N558" s="243"/>
      <c r="O558" s="242"/>
      <c r="P558" s="244"/>
      <c r="Q558" s="12"/>
      <c r="R558" s="12"/>
      <c r="S558" s="12"/>
      <c r="T558" s="12"/>
      <c r="U558" s="12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  <c r="IO558" s="14"/>
      <c r="IP558" s="14"/>
      <c r="IQ558" s="14"/>
    </row>
    <row r="559" spans="1:251" s="13" customFormat="1" ht="16.5">
      <c r="A559" s="237"/>
      <c r="B559" s="237"/>
      <c r="C559" s="237"/>
      <c r="D559" s="237"/>
      <c r="E559" s="238"/>
      <c r="F559" s="238"/>
      <c r="G559" s="239"/>
      <c r="H559" s="238"/>
      <c r="I559" s="238"/>
      <c r="J559" s="238"/>
      <c r="K559" s="240"/>
      <c r="L559" s="241"/>
      <c r="M559" s="242"/>
      <c r="N559" s="243"/>
      <c r="O559" s="242"/>
      <c r="P559" s="244"/>
      <c r="Q559" s="12"/>
      <c r="R559" s="12"/>
      <c r="S559" s="12"/>
      <c r="T559" s="12"/>
      <c r="U559" s="12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  <c r="IQ559" s="14"/>
    </row>
    <row r="560" spans="1:251" s="13" customFormat="1" ht="16.5">
      <c r="A560" s="237"/>
      <c r="B560" s="237"/>
      <c r="C560" s="237"/>
      <c r="D560" s="237"/>
      <c r="E560" s="238"/>
      <c r="F560" s="238"/>
      <c r="G560" s="239"/>
      <c r="H560" s="238"/>
      <c r="I560" s="238"/>
      <c r="J560" s="238"/>
      <c r="K560" s="240"/>
      <c r="L560" s="241"/>
      <c r="M560" s="242"/>
      <c r="N560" s="243"/>
      <c r="O560" s="242"/>
      <c r="P560" s="244"/>
      <c r="Q560" s="12"/>
      <c r="R560" s="12"/>
      <c r="S560" s="12"/>
      <c r="T560" s="12"/>
      <c r="U560" s="12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  <c r="IO560" s="14"/>
      <c r="IP560" s="14"/>
      <c r="IQ560" s="14"/>
    </row>
    <row r="561" spans="1:251" s="13" customFormat="1" ht="16.5">
      <c r="A561" s="237"/>
      <c r="B561" s="237"/>
      <c r="C561" s="237"/>
      <c r="D561" s="237"/>
      <c r="E561" s="238"/>
      <c r="F561" s="238"/>
      <c r="G561" s="239"/>
      <c r="H561" s="238"/>
      <c r="I561" s="238"/>
      <c r="J561" s="238"/>
      <c r="K561" s="240"/>
      <c r="L561" s="241"/>
      <c r="M561" s="242"/>
      <c r="N561" s="243"/>
      <c r="O561" s="242"/>
      <c r="P561" s="244"/>
      <c r="Q561" s="12"/>
      <c r="R561" s="12"/>
      <c r="S561" s="12"/>
      <c r="T561" s="12"/>
      <c r="U561" s="12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  <c r="IO561" s="14"/>
      <c r="IP561" s="14"/>
      <c r="IQ561" s="14"/>
    </row>
    <row r="562" spans="1:251" s="13" customFormat="1" ht="16.5">
      <c r="A562" s="237"/>
      <c r="B562" s="237"/>
      <c r="C562" s="237"/>
      <c r="D562" s="237"/>
      <c r="E562" s="238"/>
      <c r="F562" s="238"/>
      <c r="G562" s="239"/>
      <c r="H562" s="238"/>
      <c r="I562" s="238"/>
      <c r="J562" s="238"/>
      <c r="K562" s="240"/>
      <c r="L562" s="241"/>
      <c r="M562" s="242"/>
      <c r="N562" s="243"/>
      <c r="O562" s="242"/>
      <c r="P562" s="244"/>
      <c r="Q562" s="12"/>
      <c r="R562" s="12"/>
      <c r="S562" s="12"/>
      <c r="T562" s="12"/>
      <c r="U562" s="12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  <c r="IP562" s="14"/>
      <c r="IQ562" s="14"/>
    </row>
    <row r="563" spans="1:251" s="13" customFormat="1" ht="16.5">
      <c r="A563" s="237"/>
      <c r="B563" s="237"/>
      <c r="C563" s="237"/>
      <c r="D563" s="237"/>
      <c r="E563" s="238"/>
      <c r="F563" s="238"/>
      <c r="G563" s="239"/>
      <c r="H563" s="238"/>
      <c r="I563" s="238"/>
      <c r="J563" s="238"/>
      <c r="K563" s="240"/>
      <c r="L563" s="241"/>
      <c r="M563" s="242"/>
      <c r="N563" s="243"/>
      <c r="O563" s="242"/>
      <c r="P563" s="244"/>
      <c r="Q563" s="12"/>
      <c r="R563" s="12"/>
      <c r="S563" s="12"/>
      <c r="T563" s="12"/>
      <c r="U563" s="12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  <c r="IP563" s="14"/>
      <c r="IQ563" s="14"/>
    </row>
    <row r="564" spans="1:251" s="13" customFormat="1" ht="16.5">
      <c r="A564" s="237"/>
      <c r="B564" s="237"/>
      <c r="C564" s="237"/>
      <c r="D564" s="237"/>
      <c r="E564" s="238"/>
      <c r="F564" s="238"/>
      <c r="G564" s="239"/>
      <c r="H564" s="238"/>
      <c r="I564" s="238"/>
      <c r="J564" s="238"/>
      <c r="K564" s="240"/>
      <c r="L564" s="241"/>
      <c r="M564" s="242"/>
      <c r="N564" s="243"/>
      <c r="O564" s="242"/>
      <c r="P564" s="244"/>
      <c r="Q564" s="12"/>
      <c r="R564" s="12"/>
      <c r="S564" s="12"/>
      <c r="T564" s="12"/>
      <c r="U564" s="12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  <c r="IP564" s="14"/>
      <c r="IQ564" s="14"/>
    </row>
    <row r="565" spans="1:251" s="13" customFormat="1" ht="16.5">
      <c r="A565" s="237"/>
      <c r="B565" s="237"/>
      <c r="C565" s="237"/>
      <c r="D565" s="237"/>
      <c r="E565" s="238"/>
      <c r="F565" s="238"/>
      <c r="G565" s="239"/>
      <c r="H565" s="238"/>
      <c r="I565" s="238"/>
      <c r="J565" s="238"/>
      <c r="K565" s="240"/>
      <c r="L565" s="241"/>
      <c r="M565" s="242"/>
      <c r="N565" s="243"/>
      <c r="O565" s="242"/>
      <c r="P565" s="244"/>
      <c r="Q565" s="12"/>
      <c r="R565" s="12"/>
      <c r="S565" s="12"/>
      <c r="T565" s="12"/>
      <c r="U565" s="12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  <c r="IP565" s="14"/>
      <c r="IQ565" s="14"/>
    </row>
    <row r="566" spans="1:251" s="13" customFormat="1" ht="16.5">
      <c r="A566" s="237"/>
      <c r="B566" s="237"/>
      <c r="C566" s="237"/>
      <c r="D566" s="237"/>
      <c r="E566" s="238"/>
      <c r="F566" s="238"/>
      <c r="G566" s="239"/>
      <c r="H566" s="238"/>
      <c r="I566" s="238"/>
      <c r="J566" s="238"/>
      <c r="K566" s="240"/>
      <c r="L566" s="241"/>
      <c r="M566" s="242"/>
      <c r="N566" s="243"/>
      <c r="O566" s="242"/>
      <c r="P566" s="244"/>
      <c r="Q566" s="12"/>
      <c r="R566" s="12"/>
      <c r="S566" s="12"/>
      <c r="T566" s="12"/>
      <c r="U566" s="12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  <c r="IP566" s="14"/>
      <c r="IQ566" s="14"/>
    </row>
    <row r="567" spans="1:251" s="13" customFormat="1" ht="16.5">
      <c r="A567" s="237"/>
      <c r="B567" s="237"/>
      <c r="C567" s="237"/>
      <c r="D567" s="237"/>
      <c r="E567" s="238"/>
      <c r="F567" s="238"/>
      <c r="G567" s="239"/>
      <c r="H567" s="238"/>
      <c r="I567" s="238"/>
      <c r="J567" s="238"/>
      <c r="K567" s="240"/>
      <c r="L567" s="241"/>
      <c r="M567" s="242"/>
      <c r="N567" s="243"/>
      <c r="O567" s="242"/>
      <c r="P567" s="244"/>
      <c r="Q567" s="12"/>
      <c r="R567" s="12"/>
      <c r="S567" s="12"/>
      <c r="T567" s="12"/>
      <c r="U567" s="12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  <c r="IP567" s="14"/>
      <c r="IQ567" s="14"/>
    </row>
    <row r="568" spans="1:251" s="13" customFormat="1" ht="16.5">
      <c r="A568" s="237"/>
      <c r="B568" s="237"/>
      <c r="C568" s="237"/>
      <c r="D568" s="237"/>
      <c r="E568" s="238"/>
      <c r="F568" s="238"/>
      <c r="G568" s="239"/>
      <c r="H568" s="238"/>
      <c r="I568" s="238"/>
      <c r="J568" s="238"/>
      <c r="K568" s="240"/>
      <c r="L568" s="241"/>
      <c r="M568" s="242"/>
      <c r="N568" s="243"/>
      <c r="O568" s="242"/>
      <c r="P568" s="244"/>
      <c r="Q568" s="12"/>
      <c r="R568" s="12"/>
      <c r="S568" s="12"/>
      <c r="T568" s="12"/>
      <c r="U568" s="12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  <c r="IP568" s="14"/>
      <c r="IQ568" s="14"/>
    </row>
    <row r="569" spans="1:251" s="13" customFormat="1" ht="16.5">
      <c r="A569" s="237"/>
      <c r="B569" s="237"/>
      <c r="C569" s="237"/>
      <c r="D569" s="237"/>
      <c r="E569" s="238"/>
      <c r="F569" s="238"/>
      <c r="G569" s="239"/>
      <c r="H569" s="238"/>
      <c r="I569" s="238"/>
      <c r="J569" s="238"/>
      <c r="K569" s="240"/>
      <c r="L569" s="241"/>
      <c r="M569" s="242"/>
      <c r="N569" s="243"/>
      <c r="O569" s="242"/>
      <c r="P569" s="244"/>
      <c r="Q569" s="12"/>
      <c r="R569" s="12"/>
      <c r="S569" s="12"/>
      <c r="T569" s="12"/>
      <c r="U569" s="12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  <c r="IP569" s="14"/>
      <c r="IQ569" s="14"/>
    </row>
    <row r="570" spans="1:251" s="13" customFormat="1" ht="16.5">
      <c r="A570" s="237"/>
      <c r="B570" s="237"/>
      <c r="C570" s="237"/>
      <c r="D570" s="237"/>
      <c r="E570" s="238"/>
      <c r="F570" s="238"/>
      <c r="G570" s="239"/>
      <c r="H570" s="238"/>
      <c r="I570" s="238"/>
      <c r="J570" s="238"/>
      <c r="K570" s="240"/>
      <c r="L570" s="241"/>
      <c r="M570" s="242"/>
      <c r="N570" s="243"/>
      <c r="O570" s="242"/>
      <c r="P570" s="244"/>
      <c r="Q570" s="12"/>
      <c r="R570" s="12"/>
      <c r="S570" s="12"/>
      <c r="T570" s="12"/>
      <c r="U570" s="12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  <c r="IQ570" s="14"/>
    </row>
    <row r="571" spans="1:251" s="13" customFormat="1" ht="16.5">
      <c r="A571" s="237"/>
      <c r="B571" s="237"/>
      <c r="C571" s="237"/>
      <c r="D571" s="237"/>
      <c r="E571" s="238"/>
      <c r="F571" s="238"/>
      <c r="G571" s="239"/>
      <c r="H571" s="238"/>
      <c r="I571" s="238"/>
      <c r="J571" s="238"/>
      <c r="K571" s="240"/>
      <c r="L571" s="241"/>
      <c r="M571" s="242"/>
      <c r="N571" s="243"/>
      <c r="O571" s="242"/>
      <c r="P571" s="244"/>
      <c r="Q571" s="12"/>
      <c r="R571" s="12"/>
      <c r="S571" s="12"/>
      <c r="T571" s="12"/>
      <c r="U571" s="12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  <c r="IP571" s="14"/>
      <c r="IQ571" s="14"/>
    </row>
    <row r="572" spans="1:251" s="13" customFormat="1" ht="16.5">
      <c r="A572" s="237"/>
      <c r="B572" s="237"/>
      <c r="C572" s="237"/>
      <c r="D572" s="237"/>
      <c r="E572" s="238"/>
      <c r="F572" s="238"/>
      <c r="G572" s="239"/>
      <c r="H572" s="238"/>
      <c r="I572" s="238"/>
      <c r="J572" s="238"/>
      <c r="K572" s="240"/>
      <c r="L572" s="241"/>
      <c r="M572" s="242"/>
      <c r="N572" s="243"/>
      <c r="O572" s="242"/>
      <c r="P572" s="244"/>
      <c r="Q572" s="12"/>
      <c r="R572" s="12"/>
      <c r="S572" s="12"/>
      <c r="T572" s="12"/>
      <c r="U572" s="12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  <c r="IP572" s="14"/>
      <c r="IQ572" s="14"/>
    </row>
    <row r="573" spans="1:251" s="13" customFormat="1" ht="16.5">
      <c r="A573" s="237"/>
      <c r="B573" s="237"/>
      <c r="C573" s="237"/>
      <c r="D573" s="237"/>
      <c r="E573" s="238"/>
      <c r="F573" s="238"/>
      <c r="G573" s="239"/>
      <c r="H573" s="238"/>
      <c r="I573" s="238"/>
      <c r="J573" s="238"/>
      <c r="K573" s="240"/>
      <c r="L573" s="241"/>
      <c r="M573" s="242"/>
      <c r="N573" s="243"/>
      <c r="O573" s="242"/>
      <c r="P573" s="244"/>
      <c r="Q573" s="12"/>
      <c r="R573" s="12"/>
      <c r="S573" s="12"/>
      <c r="T573" s="12"/>
      <c r="U573" s="12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  <c r="IH573" s="14"/>
      <c r="II573" s="14"/>
      <c r="IJ573" s="14"/>
      <c r="IK573" s="14"/>
      <c r="IL573" s="14"/>
      <c r="IM573" s="14"/>
      <c r="IN573" s="14"/>
      <c r="IO573" s="14"/>
      <c r="IP573" s="14"/>
      <c r="IQ573" s="14"/>
    </row>
    <row r="574" spans="1:251" s="13" customFormat="1" ht="16.5">
      <c r="A574" s="237"/>
      <c r="B574" s="237"/>
      <c r="C574" s="237"/>
      <c r="D574" s="237"/>
      <c r="E574" s="238"/>
      <c r="F574" s="238"/>
      <c r="G574" s="239"/>
      <c r="H574" s="238"/>
      <c r="I574" s="238"/>
      <c r="J574" s="238"/>
      <c r="K574" s="240"/>
      <c r="L574" s="241"/>
      <c r="M574" s="242"/>
      <c r="N574" s="243"/>
      <c r="O574" s="242"/>
      <c r="P574" s="244"/>
      <c r="Q574" s="12"/>
      <c r="R574" s="12"/>
      <c r="S574" s="12"/>
      <c r="T574" s="12"/>
      <c r="U574" s="12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  <c r="IQ574" s="14"/>
    </row>
    <row r="575" spans="1:251" s="13" customFormat="1" ht="16.5">
      <c r="A575" s="237"/>
      <c r="B575" s="237"/>
      <c r="C575" s="237"/>
      <c r="D575" s="237"/>
      <c r="E575" s="238"/>
      <c r="F575" s="238"/>
      <c r="G575" s="239"/>
      <c r="H575" s="238"/>
      <c r="I575" s="238"/>
      <c r="J575" s="238"/>
      <c r="K575" s="240"/>
      <c r="L575" s="241"/>
      <c r="M575" s="242"/>
      <c r="N575" s="243"/>
      <c r="O575" s="242"/>
      <c r="P575" s="244"/>
      <c r="Q575" s="12"/>
      <c r="R575" s="12"/>
      <c r="S575" s="12"/>
      <c r="T575" s="12"/>
      <c r="U575" s="12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  <c r="IH575" s="14"/>
      <c r="II575" s="14"/>
      <c r="IJ575" s="14"/>
      <c r="IK575" s="14"/>
      <c r="IL575" s="14"/>
      <c r="IM575" s="14"/>
      <c r="IN575" s="14"/>
      <c r="IO575" s="14"/>
      <c r="IP575" s="14"/>
      <c r="IQ575" s="14"/>
    </row>
    <row r="576" spans="1:251" s="13" customFormat="1" ht="16.5">
      <c r="A576" s="237"/>
      <c r="B576" s="237"/>
      <c r="C576" s="237"/>
      <c r="D576" s="237"/>
      <c r="E576" s="238"/>
      <c r="F576" s="238"/>
      <c r="G576" s="239"/>
      <c r="H576" s="238"/>
      <c r="I576" s="238"/>
      <c r="J576" s="238"/>
      <c r="K576" s="240"/>
      <c r="L576" s="241"/>
      <c r="M576" s="242"/>
      <c r="N576" s="243"/>
      <c r="O576" s="242"/>
      <c r="P576" s="244"/>
      <c r="Q576" s="12"/>
      <c r="R576" s="12"/>
      <c r="S576" s="12"/>
      <c r="T576" s="12"/>
      <c r="U576" s="12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  <c r="IO576" s="14"/>
      <c r="IP576" s="14"/>
      <c r="IQ576" s="14"/>
    </row>
    <row r="577" spans="1:251" s="13" customFormat="1" ht="16.5">
      <c r="A577" s="237"/>
      <c r="B577" s="237"/>
      <c r="C577" s="237"/>
      <c r="D577" s="237"/>
      <c r="E577" s="238"/>
      <c r="F577" s="238"/>
      <c r="G577" s="239"/>
      <c r="H577" s="238"/>
      <c r="I577" s="238"/>
      <c r="J577" s="238"/>
      <c r="K577" s="240"/>
      <c r="L577" s="241"/>
      <c r="M577" s="242"/>
      <c r="N577" s="243"/>
      <c r="O577" s="242"/>
      <c r="P577" s="244"/>
      <c r="Q577" s="12"/>
      <c r="R577" s="12"/>
      <c r="S577" s="12"/>
      <c r="T577" s="12"/>
      <c r="U577" s="12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  <c r="IP577" s="14"/>
      <c r="IQ577" s="14"/>
    </row>
    <row r="578" spans="1:251" s="13" customFormat="1" ht="16.5">
      <c r="A578" s="237"/>
      <c r="B578" s="237"/>
      <c r="C578" s="237"/>
      <c r="D578" s="237"/>
      <c r="E578" s="238"/>
      <c r="F578" s="238"/>
      <c r="G578" s="239"/>
      <c r="H578" s="238"/>
      <c r="I578" s="238"/>
      <c r="J578" s="238"/>
      <c r="K578" s="240"/>
      <c r="L578" s="241"/>
      <c r="M578" s="242"/>
      <c r="N578" s="243"/>
      <c r="O578" s="242"/>
      <c r="P578" s="244"/>
      <c r="Q578" s="12"/>
      <c r="R578" s="12"/>
      <c r="S578" s="12"/>
      <c r="T578" s="12"/>
      <c r="U578" s="12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  <c r="IO578" s="14"/>
      <c r="IP578" s="14"/>
      <c r="IQ578" s="14"/>
    </row>
    <row r="579" spans="1:251" s="13" customFormat="1" ht="16.5">
      <c r="A579" s="237"/>
      <c r="B579" s="237"/>
      <c r="C579" s="237"/>
      <c r="D579" s="237"/>
      <c r="E579" s="238"/>
      <c r="F579" s="238"/>
      <c r="G579" s="239"/>
      <c r="H579" s="238"/>
      <c r="I579" s="238"/>
      <c r="J579" s="238"/>
      <c r="K579" s="240"/>
      <c r="L579" s="241"/>
      <c r="M579" s="242"/>
      <c r="N579" s="243"/>
      <c r="O579" s="242"/>
      <c r="P579" s="244"/>
      <c r="Q579" s="12"/>
      <c r="R579" s="12"/>
      <c r="S579" s="12"/>
      <c r="T579" s="12"/>
      <c r="U579" s="12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  <c r="IQ579" s="14"/>
    </row>
    <row r="580" spans="1:251" s="13" customFormat="1" ht="16.5">
      <c r="A580" s="237"/>
      <c r="B580" s="237"/>
      <c r="C580" s="237"/>
      <c r="D580" s="237"/>
      <c r="E580" s="238"/>
      <c r="F580" s="238"/>
      <c r="G580" s="239"/>
      <c r="H580" s="238"/>
      <c r="I580" s="238"/>
      <c r="J580" s="238"/>
      <c r="K580" s="240"/>
      <c r="L580" s="241"/>
      <c r="M580" s="242"/>
      <c r="N580" s="243"/>
      <c r="O580" s="242"/>
      <c r="P580" s="244"/>
      <c r="Q580" s="12"/>
      <c r="R580" s="12"/>
      <c r="S580" s="12"/>
      <c r="T580" s="12"/>
      <c r="U580" s="12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  <c r="IO580" s="14"/>
      <c r="IP580" s="14"/>
      <c r="IQ580" s="14"/>
    </row>
    <row r="581" spans="1:251" s="13" customFormat="1" ht="16.5">
      <c r="A581" s="237"/>
      <c r="B581" s="237"/>
      <c r="C581" s="237"/>
      <c r="D581" s="237"/>
      <c r="E581" s="238"/>
      <c r="F581" s="238"/>
      <c r="G581" s="239"/>
      <c r="H581" s="238"/>
      <c r="I581" s="238"/>
      <c r="J581" s="238"/>
      <c r="K581" s="240"/>
      <c r="L581" s="241"/>
      <c r="M581" s="242"/>
      <c r="N581" s="243"/>
      <c r="O581" s="242"/>
      <c r="P581" s="244"/>
      <c r="Q581" s="12"/>
      <c r="R581" s="12"/>
      <c r="S581" s="12"/>
      <c r="T581" s="12"/>
      <c r="U581" s="12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  <c r="IO581" s="14"/>
      <c r="IP581" s="14"/>
      <c r="IQ581" s="14"/>
    </row>
    <row r="582" spans="1:251" s="13" customFormat="1" ht="16.5">
      <c r="A582" s="237"/>
      <c r="B582" s="237"/>
      <c r="C582" s="237"/>
      <c r="D582" s="237"/>
      <c r="E582" s="238"/>
      <c r="F582" s="238"/>
      <c r="G582" s="239"/>
      <c r="H582" s="238"/>
      <c r="I582" s="238"/>
      <c r="J582" s="238"/>
      <c r="K582" s="240"/>
      <c r="L582" s="241"/>
      <c r="M582" s="242"/>
      <c r="N582" s="243"/>
      <c r="O582" s="242"/>
      <c r="P582" s="244"/>
      <c r="Q582" s="12"/>
      <c r="R582" s="12"/>
      <c r="S582" s="12"/>
      <c r="T582" s="12"/>
      <c r="U582" s="12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  <c r="IQ582" s="14"/>
    </row>
    <row r="583" spans="1:251" s="13" customFormat="1" ht="16.5">
      <c r="A583" s="237"/>
      <c r="B583" s="237"/>
      <c r="C583" s="237"/>
      <c r="D583" s="237"/>
      <c r="E583" s="238"/>
      <c r="F583" s="238"/>
      <c r="G583" s="239"/>
      <c r="H583" s="238"/>
      <c r="I583" s="238"/>
      <c r="J583" s="238"/>
      <c r="K583" s="240"/>
      <c r="L583" s="241"/>
      <c r="M583" s="242"/>
      <c r="N583" s="243"/>
      <c r="O583" s="242"/>
      <c r="P583" s="244"/>
      <c r="Q583" s="12"/>
      <c r="R583" s="12"/>
      <c r="S583" s="12"/>
      <c r="T583" s="12"/>
      <c r="U583" s="12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  <c r="IQ583" s="14"/>
    </row>
    <row r="584" spans="1:251" s="13" customFormat="1" ht="16.5">
      <c r="A584" s="237"/>
      <c r="B584" s="237"/>
      <c r="C584" s="237"/>
      <c r="D584" s="237"/>
      <c r="E584" s="238"/>
      <c r="F584" s="238"/>
      <c r="G584" s="239"/>
      <c r="H584" s="238"/>
      <c r="I584" s="238"/>
      <c r="J584" s="238"/>
      <c r="K584" s="240"/>
      <c r="L584" s="241"/>
      <c r="M584" s="242"/>
      <c r="N584" s="243"/>
      <c r="O584" s="242"/>
      <c r="P584" s="244"/>
      <c r="Q584" s="12"/>
      <c r="R584" s="12"/>
      <c r="S584" s="12"/>
      <c r="T584" s="12"/>
      <c r="U584" s="12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  <c r="IQ584" s="14"/>
    </row>
    <row r="585" spans="1:251" s="13" customFormat="1" ht="16.5">
      <c r="A585" s="237"/>
      <c r="B585" s="237"/>
      <c r="C585" s="237"/>
      <c r="D585" s="237"/>
      <c r="E585" s="238"/>
      <c r="F585" s="238"/>
      <c r="G585" s="239"/>
      <c r="H585" s="238"/>
      <c r="I585" s="238"/>
      <c r="J585" s="238"/>
      <c r="K585" s="240"/>
      <c r="L585" s="241"/>
      <c r="M585" s="242"/>
      <c r="N585" s="243"/>
      <c r="O585" s="242"/>
      <c r="P585" s="244"/>
      <c r="Q585" s="12"/>
      <c r="R585" s="12"/>
      <c r="S585" s="12"/>
      <c r="T585" s="12"/>
      <c r="U585" s="12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  <c r="IQ585" s="14"/>
    </row>
    <row r="586" spans="1:251" s="13" customFormat="1" ht="16.5">
      <c r="A586" s="237"/>
      <c r="B586" s="237"/>
      <c r="C586" s="237"/>
      <c r="D586" s="237"/>
      <c r="E586" s="238"/>
      <c r="F586" s="238"/>
      <c r="G586" s="239"/>
      <c r="H586" s="238"/>
      <c r="I586" s="238"/>
      <c r="J586" s="238"/>
      <c r="K586" s="240"/>
      <c r="L586" s="241"/>
      <c r="M586" s="242"/>
      <c r="N586" s="243"/>
      <c r="O586" s="242"/>
      <c r="P586" s="244"/>
      <c r="Q586" s="12"/>
      <c r="R586" s="12"/>
      <c r="S586" s="12"/>
      <c r="T586" s="12"/>
      <c r="U586" s="12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  <c r="IQ586" s="14"/>
    </row>
    <row r="587" spans="1:251" s="13" customFormat="1" ht="16.5">
      <c r="A587" s="237"/>
      <c r="B587" s="237"/>
      <c r="C587" s="237"/>
      <c r="D587" s="237"/>
      <c r="E587" s="238"/>
      <c r="F587" s="238"/>
      <c r="G587" s="239"/>
      <c r="H587" s="238"/>
      <c r="I587" s="238"/>
      <c r="J587" s="238"/>
      <c r="K587" s="240"/>
      <c r="L587" s="241"/>
      <c r="M587" s="242"/>
      <c r="N587" s="243"/>
      <c r="O587" s="242"/>
      <c r="P587" s="244"/>
      <c r="Q587" s="12"/>
      <c r="R587" s="12"/>
      <c r="S587" s="12"/>
      <c r="T587" s="12"/>
      <c r="U587" s="12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  <c r="IQ587" s="14"/>
    </row>
    <row r="588" spans="1:251" s="13" customFormat="1" ht="16.5">
      <c r="A588" s="237"/>
      <c r="B588" s="237"/>
      <c r="C588" s="237"/>
      <c r="D588" s="237"/>
      <c r="E588" s="238"/>
      <c r="F588" s="238"/>
      <c r="G588" s="239"/>
      <c r="H588" s="238"/>
      <c r="I588" s="238"/>
      <c r="J588" s="238"/>
      <c r="K588" s="240"/>
      <c r="L588" s="241"/>
      <c r="M588" s="242"/>
      <c r="N588" s="243"/>
      <c r="O588" s="242"/>
      <c r="P588" s="244"/>
      <c r="Q588" s="12"/>
      <c r="R588" s="12"/>
      <c r="S588" s="12"/>
      <c r="T588" s="12"/>
      <c r="U588" s="12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  <c r="IO588" s="14"/>
      <c r="IP588" s="14"/>
      <c r="IQ588" s="14"/>
    </row>
    <row r="589" spans="1:251" s="13" customFormat="1" ht="16.5">
      <c r="A589" s="237"/>
      <c r="B589" s="237"/>
      <c r="C589" s="237"/>
      <c r="D589" s="237"/>
      <c r="E589" s="238"/>
      <c r="F589" s="238"/>
      <c r="G589" s="239"/>
      <c r="H589" s="238"/>
      <c r="I589" s="238"/>
      <c r="J589" s="238"/>
      <c r="K589" s="240"/>
      <c r="L589" s="241"/>
      <c r="M589" s="242"/>
      <c r="N589" s="243"/>
      <c r="O589" s="242"/>
      <c r="P589" s="244"/>
      <c r="Q589" s="12"/>
      <c r="R589" s="12"/>
      <c r="S589" s="12"/>
      <c r="T589" s="12"/>
      <c r="U589" s="12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  <c r="IO589" s="14"/>
      <c r="IP589" s="14"/>
      <c r="IQ589" s="14"/>
    </row>
    <row r="590" spans="1:251" s="13" customFormat="1" ht="16.5">
      <c r="A590" s="237"/>
      <c r="B590" s="237"/>
      <c r="C590" s="237"/>
      <c r="D590" s="237"/>
      <c r="E590" s="238"/>
      <c r="F590" s="238"/>
      <c r="G590" s="239"/>
      <c r="H590" s="238"/>
      <c r="I590" s="238"/>
      <c r="J590" s="238"/>
      <c r="K590" s="240"/>
      <c r="L590" s="241"/>
      <c r="M590" s="242"/>
      <c r="N590" s="243"/>
      <c r="O590" s="242"/>
      <c r="P590" s="244"/>
      <c r="Q590" s="12"/>
      <c r="R590" s="12"/>
      <c r="S590" s="12"/>
      <c r="T590" s="12"/>
      <c r="U590" s="12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  <c r="IO590" s="14"/>
      <c r="IP590" s="14"/>
      <c r="IQ590" s="14"/>
    </row>
    <row r="591" spans="1:251" s="13" customFormat="1" ht="16.5">
      <c r="A591" s="237"/>
      <c r="B591" s="237"/>
      <c r="C591" s="237"/>
      <c r="D591" s="237"/>
      <c r="E591" s="238"/>
      <c r="F591" s="238"/>
      <c r="G591" s="239"/>
      <c r="H591" s="238"/>
      <c r="I591" s="238"/>
      <c r="J591" s="238"/>
      <c r="K591" s="240"/>
      <c r="L591" s="241"/>
      <c r="M591" s="242"/>
      <c r="N591" s="243"/>
      <c r="O591" s="242"/>
      <c r="P591" s="244"/>
      <c r="Q591" s="12"/>
      <c r="R591" s="12"/>
      <c r="S591" s="12"/>
      <c r="T591" s="12"/>
      <c r="U591" s="12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  <c r="IO591" s="14"/>
      <c r="IP591" s="14"/>
      <c r="IQ591" s="14"/>
    </row>
    <row r="592" spans="1:251" s="13" customFormat="1" ht="16.5">
      <c r="A592" s="237"/>
      <c r="B592" s="237"/>
      <c r="C592" s="237"/>
      <c r="D592" s="237"/>
      <c r="E592" s="238"/>
      <c r="F592" s="238"/>
      <c r="G592" s="239"/>
      <c r="H592" s="238"/>
      <c r="I592" s="238"/>
      <c r="J592" s="238"/>
      <c r="K592" s="240"/>
      <c r="L592" s="241"/>
      <c r="M592" s="242"/>
      <c r="N592" s="243"/>
      <c r="O592" s="242"/>
      <c r="P592" s="244"/>
      <c r="Q592" s="12"/>
      <c r="R592" s="12"/>
      <c r="S592" s="12"/>
      <c r="T592" s="12"/>
      <c r="U592" s="12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  <c r="IO592" s="14"/>
      <c r="IP592" s="14"/>
      <c r="IQ592" s="14"/>
    </row>
    <row r="593" spans="1:251" s="13" customFormat="1" ht="16.5">
      <c r="A593" s="237"/>
      <c r="B593" s="237"/>
      <c r="C593" s="237"/>
      <c r="D593" s="237"/>
      <c r="E593" s="238"/>
      <c r="F593" s="238"/>
      <c r="G593" s="239"/>
      <c r="H593" s="238"/>
      <c r="I593" s="238"/>
      <c r="J593" s="238"/>
      <c r="K593" s="240"/>
      <c r="L593" s="241"/>
      <c r="M593" s="242"/>
      <c r="N593" s="243"/>
      <c r="O593" s="242"/>
      <c r="P593" s="244"/>
      <c r="Q593" s="12"/>
      <c r="R593" s="12"/>
      <c r="S593" s="12"/>
      <c r="T593" s="12"/>
      <c r="U593" s="12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  <c r="IO593" s="14"/>
      <c r="IP593" s="14"/>
      <c r="IQ593" s="14"/>
    </row>
    <row r="594" spans="1:251" s="13" customFormat="1" ht="16.5">
      <c r="A594" s="237"/>
      <c r="B594" s="237"/>
      <c r="C594" s="237"/>
      <c r="D594" s="237"/>
      <c r="E594" s="238"/>
      <c r="F594" s="238"/>
      <c r="G594" s="239"/>
      <c r="H594" s="238"/>
      <c r="I594" s="238"/>
      <c r="J594" s="238"/>
      <c r="K594" s="240"/>
      <c r="L594" s="241"/>
      <c r="M594" s="242"/>
      <c r="N594" s="243"/>
      <c r="O594" s="242"/>
      <c r="P594" s="244"/>
      <c r="Q594" s="12"/>
      <c r="R594" s="12"/>
      <c r="S594" s="12"/>
      <c r="T594" s="12"/>
      <c r="U594" s="12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  <c r="IO594" s="14"/>
      <c r="IP594" s="14"/>
      <c r="IQ594" s="14"/>
    </row>
    <row r="595" spans="1:251" s="13" customFormat="1" ht="16.5">
      <c r="A595" s="237"/>
      <c r="B595" s="237"/>
      <c r="C595" s="237"/>
      <c r="D595" s="237"/>
      <c r="E595" s="238"/>
      <c r="F595" s="238"/>
      <c r="G595" s="239"/>
      <c r="H595" s="238"/>
      <c r="I595" s="238"/>
      <c r="J595" s="238"/>
      <c r="K595" s="240"/>
      <c r="L595" s="241"/>
      <c r="M595" s="242"/>
      <c r="N595" s="243"/>
      <c r="O595" s="242"/>
      <c r="P595" s="244"/>
      <c r="Q595" s="12"/>
      <c r="R595" s="12"/>
      <c r="S595" s="12"/>
      <c r="T595" s="12"/>
      <c r="U595" s="12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  <c r="IO595" s="14"/>
      <c r="IP595" s="14"/>
      <c r="IQ595" s="14"/>
    </row>
    <row r="596" spans="1:251" s="13" customFormat="1" ht="16.5">
      <c r="A596" s="237"/>
      <c r="B596" s="237"/>
      <c r="C596" s="237"/>
      <c r="D596" s="237"/>
      <c r="E596" s="238"/>
      <c r="F596" s="238"/>
      <c r="G596" s="239"/>
      <c r="H596" s="238"/>
      <c r="I596" s="238"/>
      <c r="J596" s="238"/>
      <c r="K596" s="240"/>
      <c r="L596" s="241"/>
      <c r="M596" s="242"/>
      <c r="N596" s="243"/>
      <c r="O596" s="242"/>
      <c r="P596" s="244"/>
      <c r="Q596" s="12"/>
      <c r="R596" s="12"/>
      <c r="S596" s="12"/>
      <c r="T596" s="12"/>
      <c r="U596" s="12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  <c r="IO596" s="14"/>
      <c r="IP596" s="14"/>
      <c r="IQ596" s="14"/>
    </row>
    <row r="597" spans="1:251" s="13" customFormat="1" ht="16.5">
      <c r="A597" s="237"/>
      <c r="B597" s="237"/>
      <c r="C597" s="237"/>
      <c r="D597" s="237"/>
      <c r="E597" s="238"/>
      <c r="F597" s="238"/>
      <c r="G597" s="239"/>
      <c r="H597" s="238"/>
      <c r="I597" s="238"/>
      <c r="J597" s="238"/>
      <c r="K597" s="240"/>
      <c r="L597" s="241"/>
      <c r="M597" s="242"/>
      <c r="N597" s="243"/>
      <c r="O597" s="242"/>
      <c r="P597" s="244"/>
      <c r="Q597" s="12"/>
      <c r="R597" s="12"/>
      <c r="S597" s="12"/>
      <c r="T597" s="12"/>
      <c r="U597" s="12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  <c r="IO597" s="14"/>
      <c r="IP597" s="14"/>
      <c r="IQ597" s="14"/>
    </row>
    <row r="598" spans="1:251" s="13" customFormat="1" ht="16.5">
      <c r="A598" s="237"/>
      <c r="B598" s="237"/>
      <c r="C598" s="237"/>
      <c r="D598" s="237"/>
      <c r="E598" s="238"/>
      <c r="F598" s="238"/>
      <c r="G598" s="239"/>
      <c r="H598" s="238"/>
      <c r="I598" s="238"/>
      <c r="J598" s="238"/>
      <c r="K598" s="240"/>
      <c r="L598" s="241"/>
      <c r="M598" s="242"/>
      <c r="N598" s="243"/>
      <c r="O598" s="242"/>
      <c r="P598" s="244"/>
      <c r="Q598" s="12"/>
      <c r="R598" s="12"/>
      <c r="S598" s="12"/>
      <c r="T598" s="12"/>
      <c r="U598" s="12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  <c r="IO598" s="14"/>
      <c r="IP598" s="14"/>
      <c r="IQ598" s="14"/>
    </row>
    <row r="599" spans="1:251" s="13" customFormat="1" ht="16.5">
      <c r="A599" s="237"/>
      <c r="B599" s="237"/>
      <c r="C599" s="237"/>
      <c r="D599" s="237"/>
      <c r="E599" s="238"/>
      <c r="F599" s="238"/>
      <c r="G599" s="239"/>
      <c r="H599" s="238"/>
      <c r="I599" s="238"/>
      <c r="J599" s="238"/>
      <c r="K599" s="240"/>
      <c r="L599" s="241"/>
      <c r="M599" s="242"/>
      <c r="N599" s="243"/>
      <c r="O599" s="242"/>
      <c r="P599" s="244"/>
      <c r="Q599" s="12"/>
      <c r="R599" s="12"/>
      <c r="S599" s="12"/>
      <c r="T599" s="12"/>
      <c r="U599" s="12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  <c r="IQ599" s="14"/>
    </row>
    <row r="600" spans="1:251" s="13" customFormat="1" ht="16.5">
      <c r="A600" s="237"/>
      <c r="B600" s="237"/>
      <c r="C600" s="237"/>
      <c r="D600" s="237"/>
      <c r="E600" s="238"/>
      <c r="F600" s="238"/>
      <c r="G600" s="239"/>
      <c r="H600" s="238"/>
      <c r="I600" s="238"/>
      <c r="J600" s="238"/>
      <c r="K600" s="240"/>
      <c r="L600" s="241"/>
      <c r="M600" s="242"/>
      <c r="N600" s="243"/>
      <c r="O600" s="242"/>
      <c r="P600" s="244"/>
      <c r="Q600" s="12"/>
      <c r="R600" s="12"/>
      <c r="S600" s="12"/>
      <c r="T600" s="12"/>
      <c r="U600" s="12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  <c r="IQ600" s="14"/>
    </row>
    <row r="601" spans="1:251" s="13" customFormat="1" ht="16.5">
      <c r="A601" s="237"/>
      <c r="B601" s="237"/>
      <c r="C601" s="237"/>
      <c r="D601" s="237"/>
      <c r="E601" s="238"/>
      <c r="F601" s="238"/>
      <c r="G601" s="239"/>
      <c r="H601" s="238"/>
      <c r="I601" s="238"/>
      <c r="J601" s="238"/>
      <c r="K601" s="240"/>
      <c r="L601" s="241"/>
      <c r="M601" s="242"/>
      <c r="N601" s="243"/>
      <c r="O601" s="242"/>
      <c r="P601" s="244"/>
      <c r="Q601" s="12"/>
      <c r="R601" s="12"/>
      <c r="S601" s="12"/>
      <c r="T601" s="12"/>
      <c r="U601" s="12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  <c r="IQ601" s="14"/>
    </row>
    <row r="602" spans="1:251" s="13" customFormat="1" ht="16.5">
      <c r="A602" s="237"/>
      <c r="B602" s="237"/>
      <c r="C602" s="237"/>
      <c r="D602" s="237"/>
      <c r="E602" s="238"/>
      <c r="F602" s="238"/>
      <c r="G602" s="239"/>
      <c r="H602" s="238"/>
      <c r="I602" s="238"/>
      <c r="J602" s="238"/>
      <c r="K602" s="240"/>
      <c r="L602" s="241"/>
      <c r="M602" s="242"/>
      <c r="N602" s="243"/>
      <c r="O602" s="242"/>
      <c r="P602" s="244"/>
      <c r="Q602" s="12"/>
      <c r="R602" s="12"/>
      <c r="S602" s="12"/>
      <c r="T602" s="12"/>
      <c r="U602" s="12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  <c r="IO602" s="14"/>
      <c r="IP602" s="14"/>
      <c r="IQ602" s="14"/>
    </row>
    <row r="603" spans="1:251" s="13" customFormat="1" ht="16.5">
      <c r="A603" s="237"/>
      <c r="B603" s="237"/>
      <c r="C603" s="237"/>
      <c r="D603" s="237"/>
      <c r="E603" s="238"/>
      <c r="F603" s="238"/>
      <c r="G603" s="239"/>
      <c r="H603" s="238"/>
      <c r="I603" s="238"/>
      <c r="J603" s="238"/>
      <c r="K603" s="240"/>
      <c r="L603" s="241"/>
      <c r="M603" s="242"/>
      <c r="N603" s="243"/>
      <c r="O603" s="242"/>
      <c r="P603" s="244"/>
      <c r="Q603" s="12"/>
      <c r="R603" s="12"/>
      <c r="S603" s="12"/>
      <c r="T603" s="12"/>
      <c r="U603" s="12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  <c r="IQ603" s="14"/>
    </row>
    <row r="604" spans="1:251" s="13" customFormat="1" ht="16.5">
      <c r="A604" s="237"/>
      <c r="B604" s="237"/>
      <c r="C604" s="237"/>
      <c r="D604" s="237"/>
      <c r="E604" s="238"/>
      <c r="F604" s="238"/>
      <c r="G604" s="239"/>
      <c r="H604" s="238"/>
      <c r="I604" s="238"/>
      <c r="J604" s="238"/>
      <c r="K604" s="240"/>
      <c r="L604" s="241"/>
      <c r="M604" s="242"/>
      <c r="N604" s="243"/>
      <c r="O604" s="242"/>
      <c r="P604" s="244"/>
      <c r="Q604" s="12"/>
      <c r="R604" s="12"/>
      <c r="S604" s="12"/>
      <c r="T604" s="12"/>
      <c r="U604" s="12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  <c r="IH604" s="14"/>
      <c r="II604" s="14"/>
      <c r="IJ604" s="14"/>
      <c r="IK604" s="14"/>
      <c r="IL604" s="14"/>
      <c r="IM604" s="14"/>
      <c r="IN604" s="14"/>
      <c r="IO604" s="14"/>
      <c r="IP604" s="14"/>
      <c r="IQ604" s="14"/>
    </row>
    <row r="605" spans="1:251" s="13" customFormat="1" ht="16.5">
      <c r="A605" s="237"/>
      <c r="B605" s="237"/>
      <c r="C605" s="237"/>
      <c r="D605" s="237"/>
      <c r="E605" s="238"/>
      <c r="F605" s="238"/>
      <c r="G605" s="239"/>
      <c r="H605" s="238"/>
      <c r="I605" s="238"/>
      <c r="J605" s="238"/>
      <c r="K605" s="240"/>
      <c r="L605" s="241"/>
      <c r="M605" s="242"/>
      <c r="N605" s="243"/>
      <c r="O605" s="242"/>
      <c r="P605" s="244"/>
      <c r="Q605" s="12"/>
      <c r="R605" s="12"/>
      <c r="S605" s="12"/>
      <c r="T605" s="12"/>
      <c r="U605" s="12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  <c r="IH605" s="14"/>
      <c r="II605" s="14"/>
      <c r="IJ605" s="14"/>
      <c r="IK605" s="14"/>
      <c r="IL605" s="14"/>
      <c r="IM605" s="14"/>
      <c r="IN605" s="14"/>
      <c r="IO605" s="14"/>
      <c r="IP605" s="14"/>
      <c r="IQ605" s="14"/>
    </row>
    <row r="606" spans="1:251" s="13" customFormat="1" ht="16.5">
      <c r="A606" s="237"/>
      <c r="B606" s="237"/>
      <c r="C606" s="237"/>
      <c r="D606" s="237"/>
      <c r="E606" s="238"/>
      <c r="F606" s="238"/>
      <c r="G606" s="239"/>
      <c r="H606" s="238"/>
      <c r="I606" s="238"/>
      <c r="J606" s="238"/>
      <c r="K606" s="240"/>
      <c r="L606" s="241"/>
      <c r="M606" s="242"/>
      <c r="N606" s="243"/>
      <c r="O606" s="242"/>
      <c r="P606" s="244"/>
      <c r="Q606" s="12"/>
      <c r="R606" s="12"/>
      <c r="S606" s="12"/>
      <c r="T606" s="12"/>
      <c r="U606" s="12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  <c r="IH606" s="14"/>
      <c r="II606" s="14"/>
      <c r="IJ606" s="14"/>
      <c r="IK606" s="14"/>
      <c r="IL606" s="14"/>
      <c r="IM606" s="14"/>
      <c r="IN606" s="14"/>
      <c r="IO606" s="14"/>
      <c r="IP606" s="14"/>
      <c r="IQ606" s="14"/>
    </row>
    <row r="607" spans="1:251" s="13" customFormat="1" ht="16.5">
      <c r="A607" s="237"/>
      <c r="B607" s="237"/>
      <c r="C607" s="237"/>
      <c r="D607" s="237"/>
      <c r="E607" s="238"/>
      <c r="F607" s="238"/>
      <c r="G607" s="239"/>
      <c r="H607" s="238"/>
      <c r="I607" s="238"/>
      <c r="J607" s="238"/>
      <c r="K607" s="240"/>
      <c r="L607" s="241"/>
      <c r="M607" s="242"/>
      <c r="N607" s="243"/>
      <c r="O607" s="242"/>
      <c r="P607" s="244"/>
      <c r="Q607" s="12"/>
      <c r="R607" s="12"/>
      <c r="S607" s="12"/>
      <c r="T607" s="12"/>
      <c r="U607" s="12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  <c r="IH607" s="14"/>
      <c r="II607" s="14"/>
      <c r="IJ607" s="14"/>
      <c r="IK607" s="14"/>
      <c r="IL607" s="14"/>
      <c r="IM607" s="14"/>
      <c r="IN607" s="14"/>
      <c r="IO607" s="14"/>
      <c r="IP607" s="14"/>
      <c r="IQ607" s="14"/>
    </row>
    <row r="608" spans="1:251" s="13" customFormat="1" ht="16.5">
      <c r="A608" s="237"/>
      <c r="B608" s="237"/>
      <c r="C608" s="237"/>
      <c r="D608" s="237"/>
      <c r="E608" s="238"/>
      <c r="F608" s="238"/>
      <c r="G608" s="239"/>
      <c r="H608" s="238"/>
      <c r="I608" s="238"/>
      <c r="J608" s="238"/>
      <c r="K608" s="240"/>
      <c r="L608" s="241"/>
      <c r="M608" s="242"/>
      <c r="N608" s="243"/>
      <c r="O608" s="242"/>
      <c r="P608" s="244"/>
      <c r="Q608" s="12"/>
      <c r="R608" s="12"/>
      <c r="S608" s="12"/>
      <c r="T608" s="12"/>
      <c r="U608" s="12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  <c r="IQ608" s="14"/>
    </row>
    <row r="609" spans="1:251" s="13" customFormat="1" ht="16.5">
      <c r="A609" s="237"/>
      <c r="B609" s="237"/>
      <c r="C609" s="237"/>
      <c r="D609" s="237"/>
      <c r="E609" s="238"/>
      <c r="F609" s="238"/>
      <c r="G609" s="239"/>
      <c r="H609" s="238"/>
      <c r="I609" s="238"/>
      <c r="J609" s="238"/>
      <c r="K609" s="240"/>
      <c r="L609" s="241"/>
      <c r="M609" s="242"/>
      <c r="N609" s="243"/>
      <c r="O609" s="242"/>
      <c r="P609" s="244"/>
      <c r="Q609" s="12"/>
      <c r="R609" s="12"/>
      <c r="S609" s="12"/>
      <c r="T609" s="12"/>
      <c r="U609" s="12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  <c r="IQ609" s="14"/>
    </row>
    <row r="610" spans="1:251" s="13" customFormat="1" ht="16.5">
      <c r="A610" s="237"/>
      <c r="B610" s="237"/>
      <c r="C610" s="237"/>
      <c r="D610" s="237"/>
      <c r="E610" s="238"/>
      <c r="F610" s="238"/>
      <c r="G610" s="239"/>
      <c r="H610" s="238"/>
      <c r="I610" s="238"/>
      <c r="J610" s="238"/>
      <c r="K610" s="240"/>
      <c r="L610" s="241"/>
      <c r="M610" s="242"/>
      <c r="N610" s="243"/>
      <c r="O610" s="242"/>
      <c r="P610" s="244"/>
      <c r="Q610" s="12"/>
      <c r="R610" s="12"/>
      <c r="S610" s="12"/>
      <c r="T610" s="12"/>
      <c r="U610" s="12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  <c r="IH610" s="14"/>
      <c r="II610" s="14"/>
      <c r="IJ610" s="14"/>
      <c r="IK610" s="14"/>
      <c r="IL610" s="14"/>
      <c r="IM610" s="14"/>
      <c r="IN610" s="14"/>
      <c r="IO610" s="14"/>
      <c r="IP610" s="14"/>
      <c r="IQ610" s="14"/>
    </row>
    <row r="611" spans="1:251" s="13" customFormat="1" ht="16.5">
      <c r="A611" s="237"/>
      <c r="B611" s="237"/>
      <c r="C611" s="237"/>
      <c r="D611" s="237"/>
      <c r="E611" s="238"/>
      <c r="F611" s="238"/>
      <c r="G611" s="239"/>
      <c r="H611" s="238"/>
      <c r="I611" s="238"/>
      <c r="J611" s="238"/>
      <c r="K611" s="240"/>
      <c r="L611" s="241"/>
      <c r="M611" s="242"/>
      <c r="N611" s="243"/>
      <c r="O611" s="242"/>
      <c r="P611" s="244"/>
      <c r="Q611" s="12"/>
      <c r="R611" s="12"/>
      <c r="S611" s="12"/>
      <c r="T611" s="12"/>
      <c r="U611" s="12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  <c r="IH611" s="14"/>
      <c r="II611" s="14"/>
      <c r="IJ611" s="14"/>
      <c r="IK611" s="14"/>
      <c r="IL611" s="14"/>
      <c r="IM611" s="14"/>
      <c r="IN611" s="14"/>
      <c r="IO611" s="14"/>
      <c r="IP611" s="14"/>
      <c r="IQ611" s="14"/>
    </row>
    <row r="612" spans="1:251" s="13" customFormat="1" ht="16.5">
      <c r="A612" s="237"/>
      <c r="B612" s="237"/>
      <c r="C612" s="237"/>
      <c r="D612" s="237"/>
      <c r="E612" s="238"/>
      <c r="F612" s="238"/>
      <c r="G612" s="239"/>
      <c r="H612" s="238"/>
      <c r="I612" s="238"/>
      <c r="J612" s="238"/>
      <c r="K612" s="240"/>
      <c r="L612" s="241"/>
      <c r="M612" s="242"/>
      <c r="N612" s="243"/>
      <c r="O612" s="242"/>
      <c r="P612" s="244"/>
      <c r="Q612" s="12"/>
      <c r="R612" s="12"/>
      <c r="S612" s="12"/>
      <c r="T612" s="12"/>
      <c r="U612" s="12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  <c r="IH612" s="14"/>
      <c r="II612" s="14"/>
      <c r="IJ612" s="14"/>
      <c r="IK612" s="14"/>
      <c r="IL612" s="14"/>
      <c r="IM612" s="14"/>
      <c r="IN612" s="14"/>
      <c r="IO612" s="14"/>
      <c r="IP612" s="14"/>
      <c r="IQ612" s="14"/>
    </row>
    <row r="613" spans="1:251" s="13" customFormat="1" ht="16.5">
      <c r="A613" s="237"/>
      <c r="B613" s="237"/>
      <c r="C613" s="237"/>
      <c r="D613" s="237"/>
      <c r="E613" s="238"/>
      <c r="F613" s="238"/>
      <c r="G613" s="239"/>
      <c r="H613" s="238"/>
      <c r="I613" s="238"/>
      <c r="J613" s="238"/>
      <c r="K613" s="240"/>
      <c r="L613" s="241"/>
      <c r="M613" s="242"/>
      <c r="N613" s="243"/>
      <c r="O613" s="242"/>
      <c r="P613" s="244"/>
      <c r="Q613" s="12"/>
      <c r="R613" s="12"/>
      <c r="S613" s="12"/>
      <c r="T613" s="12"/>
      <c r="U613" s="12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  <c r="IQ613" s="14"/>
    </row>
    <row r="614" spans="1:251" s="13" customFormat="1" ht="16.5">
      <c r="A614" s="237"/>
      <c r="B614" s="237"/>
      <c r="C614" s="237"/>
      <c r="D614" s="237"/>
      <c r="E614" s="238"/>
      <c r="F614" s="238"/>
      <c r="G614" s="239"/>
      <c r="H614" s="238"/>
      <c r="I614" s="238"/>
      <c r="J614" s="238"/>
      <c r="K614" s="240"/>
      <c r="L614" s="241"/>
      <c r="M614" s="242"/>
      <c r="N614" s="243"/>
      <c r="O614" s="242"/>
      <c r="P614" s="244"/>
      <c r="Q614" s="12"/>
      <c r="R614" s="12"/>
      <c r="S614" s="12"/>
      <c r="T614" s="12"/>
      <c r="U614" s="12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  <c r="IO614" s="14"/>
      <c r="IP614" s="14"/>
      <c r="IQ614" s="14"/>
    </row>
    <row r="615" spans="1:251" s="13" customFormat="1" ht="16.5">
      <c r="A615" s="237"/>
      <c r="B615" s="237"/>
      <c r="C615" s="237"/>
      <c r="D615" s="237"/>
      <c r="E615" s="238"/>
      <c r="F615" s="238"/>
      <c r="G615" s="239"/>
      <c r="H615" s="238"/>
      <c r="I615" s="238"/>
      <c r="J615" s="238"/>
      <c r="K615" s="240"/>
      <c r="L615" s="241"/>
      <c r="M615" s="242"/>
      <c r="N615" s="243"/>
      <c r="O615" s="242"/>
      <c r="P615" s="244"/>
      <c r="Q615" s="12"/>
      <c r="R615" s="12"/>
      <c r="S615" s="12"/>
      <c r="T615" s="12"/>
      <c r="U615" s="12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  <c r="IO615" s="14"/>
      <c r="IP615" s="14"/>
      <c r="IQ615" s="14"/>
    </row>
    <row r="616" spans="1:251" s="13" customFormat="1" ht="16.5">
      <c r="A616" s="237"/>
      <c r="B616" s="237"/>
      <c r="C616" s="237"/>
      <c r="D616" s="237"/>
      <c r="E616" s="238"/>
      <c r="F616" s="238"/>
      <c r="G616" s="239"/>
      <c r="H616" s="238"/>
      <c r="I616" s="238"/>
      <c r="J616" s="238"/>
      <c r="K616" s="240"/>
      <c r="L616" s="241"/>
      <c r="M616" s="242"/>
      <c r="N616" s="243"/>
      <c r="O616" s="242"/>
      <c r="P616" s="244"/>
      <c r="Q616" s="12"/>
      <c r="R616" s="12"/>
      <c r="S616" s="12"/>
      <c r="T616" s="12"/>
      <c r="U616" s="12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  <c r="IO616" s="14"/>
      <c r="IP616" s="14"/>
      <c r="IQ616" s="14"/>
    </row>
    <row r="617" spans="1:251" s="13" customFormat="1" ht="16.5">
      <c r="A617" s="237"/>
      <c r="B617" s="237"/>
      <c r="C617" s="237"/>
      <c r="D617" s="237"/>
      <c r="E617" s="238"/>
      <c r="F617" s="238"/>
      <c r="G617" s="239"/>
      <c r="H617" s="238"/>
      <c r="I617" s="238"/>
      <c r="J617" s="238"/>
      <c r="K617" s="240"/>
      <c r="L617" s="241"/>
      <c r="M617" s="242"/>
      <c r="N617" s="243"/>
      <c r="O617" s="242"/>
      <c r="P617" s="244"/>
      <c r="Q617" s="12"/>
      <c r="R617" s="12"/>
      <c r="S617" s="12"/>
      <c r="T617" s="12"/>
      <c r="U617" s="12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  <c r="IQ617" s="14"/>
    </row>
    <row r="618" spans="1:251" s="13" customFormat="1" ht="16.5">
      <c r="A618" s="237"/>
      <c r="B618" s="237"/>
      <c r="C618" s="237"/>
      <c r="D618" s="237"/>
      <c r="E618" s="238"/>
      <c r="F618" s="238"/>
      <c r="G618" s="239"/>
      <c r="H618" s="238"/>
      <c r="I618" s="238"/>
      <c r="J618" s="238"/>
      <c r="K618" s="240"/>
      <c r="L618" s="241"/>
      <c r="M618" s="242"/>
      <c r="N618" s="243"/>
      <c r="O618" s="242"/>
      <c r="P618" s="244"/>
      <c r="Q618" s="12"/>
      <c r="R618" s="12"/>
      <c r="S618" s="12"/>
      <c r="T618" s="12"/>
      <c r="U618" s="12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  <c r="IO618" s="14"/>
      <c r="IP618" s="14"/>
      <c r="IQ618" s="14"/>
    </row>
    <row r="619" spans="1:251" s="13" customFormat="1" ht="16.5">
      <c r="A619" s="237"/>
      <c r="B619" s="237"/>
      <c r="C619" s="237"/>
      <c r="D619" s="237"/>
      <c r="E619" s="238"/>
      <c r="F619" s="238"/>
      <c r="G619" s="239"/>
      <c r="H619" s="238"/>
      <c r="I619" s="238"/>
      <c r="J619" s="238"/>
      <c r="K619" s="240"/>
      <c r="L619" s="241"/>
      <c r="M619" s="242"/>
      <c r="N619" s="243"/>
      <c r="O619" s="242"/>
      <c r="P619" s="244"/>
      <c r="Q619" s="12"/>
      <c r="R619" s="12"/>
      <c r="S619" s="12"/>
      <c r="T619" s="12"/>
      <c r="U619" s="12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  <c r="IO619" s="14"/>
      <c r="IP619" s="14"/>
      <c r="IQ619" s="14"/>
    </row>
    <row r="620" spans="1:251" s="13" customFormat="1" ht="16.5">
      <c r="A620" s="237"/>
      <c r="B620" s="237"/>
      <c r="C620" s="237"/>
      <c r="D620" s="237"/>
      <c r="E620" s="238"/>
      <c r="F620" s="238"/>
      <c r="G620" s="239"/>
      <c r="H620" s="238"/>
      <c r="I620" s="238"/>
      <c r="J620" s="238"/>
      <c r="K620" s="240"/>
      <c r="L620" s="241"/>
      <c r="M620" s="242"/>
      <c r="N620" s="243"/>
      <c r="O620" s="242"/>
      <c r="P620" s="244"/>
      <c r="Q620" s="12"/>
      <c r="R620" s="12"/>
      <c r="S620" s="12"/>
      <c r="T620" s="12"/>
      <c r="U620" s="12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  <c r="IO620" s="14"/>
      <c r="IP620" s="14"/>
      <c r="IQ620" s="14"/>
    </row>
    <row r="621" spans="1:251" s="13" customFormat="1" ht="16.5">
      <c r="A621" s="237"/>
      <c r="B621" s="237"/>
      <c r="C621" s="237"/>
      <c r="D621" s="237"/>
      <c r="E621" s="238"/>
      <c r="F621" s="238"/>
      <c r="G621" s="239"/>
      <c r="H621" s="238"/>
      <c r="I621" s="238"/>
      <c r="J621" s="238"/>
      <c r="K621" s="240"/>
      <c r="L621" s="241"/>
      <c r="M621" s="242"/>
      <c r="N621" s="243"/>
      <c r="O621" s="242"/>
      <c r="P621" s="244"/>
      <c r="Q621" s="12"/>
      <c r="R621" s="12"/>
      <c r="S621" s="12"/>
      <c r="T621" s="12"/>
      <c r="U621" s="12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  <c r="IO621" s="14"/>
      <c r="IP621" s="14"/>
      <c r="IQ621" s="14"/>
    </row>
    <row r="622" spans="1:251" s="13" customFormat="1" ht="16.5">
      <c r="A622" s="237"/>
      <c r="B622" s="237"/>
      <c r="C622" s="237"/>
      <c r="D622" s="237"/>
      <c r="E622" s="238"/>
      <c r="F622" s="238"/>
      <c r="G622" s="239"/>
      <c r="H622" s="238"/>
      <c r="I622" s="238"/>
      <c r="J622" s="238"/>
      <c r="K622" s="240"/>
      <c r="L622" s="241"/>
      <c r="M622" s="242"/>
      <c r="N622" s="243"/>
      <c r="O622" s="242"/>
      <c r="P622" s="244"/>
      <c r="Q622" s="12"/>
      <c r="R622" s="12"/>
      <c r="S622" s="12"/>
      <c r="T622" s="12"/>
      <c r="U622" s="12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  <c r="IQ622" s="14"/>
    </row>
    <row r="623" spans="1:251" s="13" customFormat="1" ht="16.5">
      <c r="A623" s="237"/>
      <c r="B623" s="237"/>
      <c r="C623" s="237"/>
      <c r="D623" s="237"/>
      <c r="E623" s="238"/>
      <c r="F623" s="238"/>
      <c r="G623" s="239"/>
      <c r="H623" s="238"/>
      <c r="I623" s="238"/>
      <c r="J623" s="238"/>
      <c r="K623" s="240"/>
      <c r="L623" s="241"/>
      <c r="M623" s="242"/>
      <c r="N623" s="243"/>
      <c r="O623" s="242"/>
      <c r="P623" s="244"/>
      <c r="Q623" s="12"/>
      <c r="R623" s="12"/>
      <c r="S623" s="12"/>
      <c r="T623" s="12"/>
      <c r="U623" s="12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  <c r="IQ623" s="14"/>
    </row>
    <row r="624" spans="1:251" s="13" customFormat="1" ht="16.5">
      <c r="A624" s="237"/>
      <c r="B624" s="237"/>
      <c r="C624" s="237"/>
      <c r="D624" s="237"/>
      <c r="E624" s="238"/>
      <c r="F624" s="238"/>
      <c r="G624" s="239"/>
      <c r="H624" s="238"/>
      <c r="I624" s="238"/>
      <c r="J624" s="238"/>
      <c r="K624" s="240"/>
      <c r="L624" s="241"/>
      <c r="M624" s="242"/>
      <c r="N624" s="243"/>
      <c r="O624" s="242"/>
      <c r="P624" s="244"/>
      <c r="Q624" s="12"/>
      <c r="R624" s="12"/>
      <c r="S624" s="12"/>
      <c r="T624" s="12"/>
      <c r="U624" s="12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  <c r="IQ624" s="14"/>
    </row>
    <row r="625" spans="1:251" s="13" customFormat="1" ht="16.5">
      <c r="A625" s="237"/>
      <c r="B625" s="237"/>
      <c r="C625" s="237"/>
      <c r="D625" s="237"/>
      <c r="E625" s="238"/>
      <c r="F625" s="238"/>
      <c r="G625" s="239"/>
      <c r="H625" s="238"/>
      <c r="I625" s="238"/>
      <c r="J625" s="238"/>
      <c r="K625" s="240"/>
      <c r="L625" s="241"/>
      <c r="M625" s="242"/>
      <c r="N625" s="243"/>
      <c r="O625" s="242"/>
      <c r="P625" s="244"/>
      <c r="Q625" s="12"/>
      <c r="R625" s="12"/>
      <c r="S625" s="12"/>
      <c r="T625" s="12"/>
      <c r="U625" s="12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  <c r="IQ625" s="14"/>
    </row>
    <row r="626" spans="1:251" s="13" customFormat="1" ht="16.5">
      <c r="A626" s="237"/>
      <c r="B626" s="237"/>
      <c r="C626" s="237"/>
      <c r="D626" s="237"/>
      <c r="E626" s="238"/>
      <c r="F626" s="238"/>
      <c r="G626" s="239"/>
      <c r="H626" s="238"/>
      <c r="I626" s="238"/>
      <c r="J626" s="238"/>
      <c r="K626" s="240"/>
      <c r="L626" s="241"/>
      <c r="M626" s="242"/>
      <c r="N626" s="243"/>
      <c r="O626" s="242"/>
      <c r="P626" s="244"/>
      <c r="Q626" s="12"/>
      <c r="R626" s="12"/>
      <c r="S626" s="12"/>
      <c r="T626" s="12"/>
      <c r="U626" s="12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  <c r="IO626" s="14"/>
      <c r="IP626" s="14"/>
      <c r="IQ626" s="14"/>
    </row>
    <row r="627" spans="1:251" s="13" customFormat="1" ht="16.5">
      <c r="A627" s="237"/>
      <c r="B627" s="237"/>
      <c r="C627" s="237"/>
      <c r="D627" s="237"/>
      <c r="E627" s="238"/>
      <c r="F627" s="238"/>
      <c r="G627" s="239"/>
      <c r="H627" s="238"/>
      <c r="I627" s="238"/>
      <c r="J627" s="238"/>
      <c r="K627" s="240"/>
      <c r="L627" s="241"/>
      <c r="M627" s="242"/>
      <c r="N627" s="243"/>
      <c r="O627" s="242"/>
      <c r="P627" s="244"/>
      <c r="Q627" s="12"/>
      <c r="R627" s="12"/>
      <c r="S627" s="12"/>
      <c r="T627" s="12"/>
      <c r="U627" s="12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  <c r="IO627" s="14"/>
      <c r="IP627" s="14"/>
      <c r="IQ627" s="14"/>
    </row>
    <row r="628" spans="1:251" s="13" customFormat="1" ht="16.5">
      <c r="A628" s="237"/>
      <c r="B628" s="237"/>
      <c r="C628" s="237"/>
      <c r="D628" s="237"/>
      <c r="E628" s="238"/>
      <c r="F628" s="238"/>
      <c r="G628" s="239"/>
      <c r="H628" s="238"/>
      <c r="I628" s="238"/>
      <c r="J628" s="238"/>
      <c r="K628" s="240"/>
      <c r="L628" s="241"/>
      <c r="M628" s="242"/>
      <c r="N628" s="243"/>
      <c r="O628" s="242"/>
      <c r="P628" s="244"/>
      <c r="Q628" s="12"/>
      <c r="R628" s="12"/>
      <c r="S628" s="12"/>
      <c r="T628" s="12"/>
      <c r="U628" s="12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  <c r="IO628" s="14"/>
      <c r="IP628" s="14"/>
      <c r="IQ628" s="14"/>
    </row>
    <row r="629" spans="1:251" s="13" customFormat="1" ht="16.5">
      <c r="A629" s="237"/>
      <c r="B629" s="237"/>
      <c r="C629" s="237"/>
      <c r="D629" s="237"/>
      <c r="E629" s="238"/>
      <c r="F629" s="238"/>
      <c r="G629" s="239"/>
      <c r="H629" s="238"/>
      <c r="I629" s="238"/>
      <c r="J629" s="238"/>
      <c r="K629" s="240"/>
      <c r="L629" s="241"/>
      <c r="M629" s="242"/>
      <c r="N629" s="243"/>
      <c r="O629" s="242"/>
      <c r="P629" s="244"/>
      <c r="Q629" s="12"/>
      <c r="R629" s="12"/>
      <c r="S629" s="12"/>
      <c r="T629" s="12"/>
      <c r="U629" s="12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  <c r="IO629" s="14"/>
      <c r="IP629" s="14"/>
      <c r="IQ629" s="14"/>
    </row>
    <row r="630" spans="1:251" s="13" customFormat="1" ht="16.5">
      <c r="A630" s="237"/>
      <c r="B630" s="237"/>
      <c r="C630" s="237"/>
      <c r="D630" s="237"/>
      <c r="E630" s="238"/>
      <c r="F630" s="238"/>
      <c r="G630" s="239"/>
      <c r="H630" s="238"/>
      <c r="I630" s="238"/>
      <c r="J630" s="238"/>
      <c r="K630" s="240"/>
      <c r="L630" s="241"/>
      <c r="M630" s="242"/>
      <c r="N630" s="243"/>
      <c r="O630" s="242"/>
      <c r="P630" s="244"/>
      <c r="Q630" s="12"/>
      <c r="R630" s="12"/>
      <c r="S630" s="12"/>
      <c r="T630" s="12"/>
      <c r="U630" s="12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  <c r="IO630" s="14"/>
      <c r="IP630" s="14"/>
      <c r="IQ630" s="14"/>
    </row>
    <row r="631" spans="1:251" s="13" customFormat="1" ht="16.5">
      <c r="A631" s="237"/>
      <c r="B631" s="237"/>
      <c r="C631" s="237"/>
      <c r="D631" s="237"/>
      <c r="E631" s="238"/>
      <c r="F631" s="238"/>
      <c r="G631" s="239"/>
      <c r="H631" s="238"/>
      <c r="I631" s="238"/>
      <c r="J631" s="238"/>
      <c r="K631" s="240"/>
      <c r="L631" s="241"/>
      <c r="M631" s="242"/>
      <c r="N631" s="243"/>
      <c r="O631" s="242"/>
      <c r="P631" s="244"/>
      <c r="Q631" s="12"/>
      <c r="R631" s="12"/>
      <c r="S631" s="12"/>
      <c r="T631" s="12"/>
      <c r="U631" s="12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  <c r="IQ631" s="14"/>
    </row>
    <row r="632" spans="1:251" s="13" customFormat="1" ht="16.5">
      <c r="A632" s="237"/>
      <c r="B632" s="237"/>
      <c r="C632" s="237"/>
      <c r="D632" s="237"/>
      <c r="E632" s="238"/>
      <c r="F632" s="238"/>
      <c r="G632" s="239"/>
      <c r="H632" s="238"/>
      <c r="I632" s="238"/>
      <c r="J632" s="238"/>
      <c r="K632" s="240"/>
      <c r="L632" s="241"/>
      <c r="M632" s="242"/>
      <c r="N632" s="243"/>
      <c r="O632" s="242"/>
      <c r="P632" s="244"/>
      <c r="Q632" s="12"/>
      <c r="R632" s="12"/>
      <c r="S632" s="12"/>
      <c r="T632" s="12"/>
      <c r="U632" s="12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  <c r="IH632" s="14"/>
      <c r="II632" s="14"/>
      <c r="IJ632" s="14"/>
      <c r="IK632" s="14"/>
      <c r="IL632" s="14"/>
      <c r="IM632" s="14"/>
      <c r="IN632" s="14"/>
      <c r="IO632" s="14"/>
      <c r="IP632" s="14"/>
      <c r="IQ632" s="14"/>
    </row>
    <row r="633" spans="1:251" s="13" customFormat="1" ht="16.5">
      <c r="A633" s="237"/>
      <c r="B633" s="237"/>
      <c r="C633" s="237"/>
      <c r="D633" s="237"/>
      <c r="E633" s="238"/>
      <c r="F633" s="238"/>
      <c r="G633" s="239"/>
      <c r="H633" s="238"/>
      <c r="I633" s="238"/>
      <c r="J633" s="238"/>
      <c r="K633" s="240"/>
      <c r="L633" s="241"/>
      <c r="M633" s="242"/>
      <c r="N633" s="243"/>
      <c r="O633" s="242"/>
      <c r="P633" s="244"/>
      <c r="Q633" s="12"/>
      <c r="R633" s="12"/>
      <c r="S633" s="12"/>
      <c r="T633" s="12"/>
      <c r="U633" s="12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  <c r="IH633" s="14"/>
      <c r="II633" s="14"/>
      <c r="IJ633" s="14"/>
      <c r="IK633" s="14"/>
      <c r="IL633" s="14"/>
      <c r="IM633" s="14"/>
      <c r="IN633" s="14"/>
      <c r="IO633" s="14"/>
      <c r="IP633" s="14"/>
      <c r="IQ633" s="14"/>
    </row>
    <row r="634" spans="1:251" s="13" customFormat="1" ht="16.5">
      <c r="A634" s="237"/>
      <c r="B634" s="237"/>
      <c r="C634" s="237"/>
      <c r="D634" s="237"/>
      <c r="E634" s="238"/>
      <c r="F634" s="238"/>
      <c r="G634" s="239"/>
      <c r="H634" s="238"/>
      <c r="I634" s="238"/>
      <c r="J634" s="238"/>
      <c r="K634" s="240"/>
      <c r="L634" s="241"/>
      <c r="M634" s="242"/>
      <c r="N634" s="243"/>
      <c r="O634" s="242"/>
      <c r="P634" s="244"/>
      <c r="Q634" s="12"/>
      <c r="R634" s="12"/>
      <c r="S634" s="12"/>
      <c r="T634" s="12"/>
      <c r="U634" s="12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  <c r="IH634" s="14"/>
      <c r="II634" s="14"/>
      <c r="IJ634" s="14"/>
      <c r="IK634" s="14"/>
      <c r="IL634" s="14"/>
      <c r="IM634" s="14"/>
      <c r="IN634" s="14"/>
      <c r="IO634" s="14"/>
      <c r="IP634" s="14"/>
      <c r="IQ634" s="14"/>
    </row>
    <row r="635" spans="1:251" s="13" customFormat="1" ht="16.5">
      <c r="A635" s="237"/>
      <c r="B635" s="237"/>
      <c r="C635" s="237"/>
      <c r="D635" s="237"/>
      <c r="E635" s="238"/>
      <c r="F635" s="238"/>
      <c r="G635" s="239"/>
      <c r="H635" s="238"/>
      <c r="I635" s="238"/>
      <c r="J635" s="238"/>
      <c r="K635" s="240"/>
      <c r="L635" s="241"/>
      <c r="M635" s="242"/>
      <c r="N635" s="243"/>
      <c r="O635" s="242"/>
      <c r="P635" s="244"/>
      <c r="Q635" s="12"/>
      <c r="R635" s="12"/>
      <c r="S635" s="12"/>
      <c r="T635" s="12"/>
      <c r="U635" s="12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  <c r="IH635" s="14"/>
      <c r="II635" s="14"/>
      <c r="IJ635" s="14"/>
      <c r="IK635" s="14"/>
      <c r="IL635" s="14"/>
      <c r="IM635" s="14"/>
      <c r="IN635" s="14"/>
      <c r="IO635" s="14"/>
      <c r="IP635" s="14"/>
      <c r="IQ635" s="14"/>
    </row>
    <row r="636" spans="1:251" s="13" customFormat="1" ht="16.5">
      <c r="A636" s="237"/>
      <c r="B636" s="237"/>
      <c r="C636" s="237"/>
      <c r="D636" s="237"/>
      <c r="E636" s="238"/>
      <c r="F636" s="238"/>
      <c r="G636" s="239"/>
      <c r="H636" s="238"/>
      <c r="I636" s="238"/>
      <c r="J636" s="238"/>
      <c r="K636" s="240"/>
      <c r="L636" s="241"/>
      <c r="M636" s="242"/>
      <c r="N636" s="243"/>
      <c r="O636" s="242"/>
      <c r="P636" s="244"/>
      <c r="Q636" s="12"/>
      <c r="R636" s="12"/>
      <c r="S636" s="12"/>
      <c r="T636" s="12"/>
      <c r="U636" s="12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  <c r="IH636" s="14"/>
      <c r="II636" s="14"/>
      <c r="IJ636" s="14"/>
      <c r="IK636" s="14"/>
      <c r="IL636" s="14"/>
      <c r="IM636" s="14"/>
      <c r="IN636" s="14"/>
      <c r="IO636" s="14"/>
      <c r="IP636" s="14"/>
      <c r="IQ636" s="14"/>
    </row>
    <row r="637" spans="1:251" s="13" customFormat="1" ht="16.5">
      <c r="A637" s="237"/>
      <c r="B637" s="237"/>
      <c r="C637" s="237"/>
      <c r="D637" s="237"/>
      <c r="E637" s="238"/>
      <c r="F637" s="238"/>
      <c r="G637" s="239"/>
      <c r="H637" s="238"/>
      <c r="I637" s="238"/>
      <c r="J637" s="238"/>
      <c r="K637" s="240"/>
      <c r="L637" s="241"/>
      <c r="M637" s="242"/>
      <c r="N637" s="243"/>
      <c r="O637" s="242"/>
      <c r="P637" s="244"/>
      <c r="Q637" s="12"/>
      <c r="R637" s="12"/>
      <c r="S637" s="12"/>
      <c r="T637" s="12"/>
      <c r="U637" s="12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  <c r="IH637" s="14"/>
      <c r="II637" s="14"/>
      <c r="IJ637" s="14"/>
      <c r="IK637" s="14"/>
      <c r="IL637" s="14"/>
      <c r="IM637" s="14"/>
      <c r="IN637" s="14"/>
      <c r="IO637" s="14"/>
      <c r="IP637" s="14"/>
      <c r="IQ637" s="14"/>
    </row>
    <row r="638" spans="1:251" s="13" customFormat="1" ht="16.5">
      <c r="A638" s="237"/>
      <c r="B638" s="237"/>
      <c r="C638" s="237"/>
      <c r="D638" s="237"/>
      <c r="E638" s="238"/>
      <c r="F638" s="238"/>
      <c r="G638" s="239"/>
      <c r="H638" s="238"/>
      <c r="I638" s="238"/>
      <c r="J638" s="238"/>
      <c r="K638" s="240"/>
      <c r="L638" s="241"/>
      <c r="M638" s="242"/>
      <c r="N638" s="243"/>
      <c r="O638" s="242"/>
      <c r="P638" s="244"/>
      <c r="Q638" s="12"/>
      <c r="R638" s="12"/>
      <c r="S638" s="12"/>
      <c r="T638" s="12"/>
      <c r="U638" s="12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  <c r="IH638" s="14"/>
      <c r="II638" s="14"/>
      <c r="IJ638" s="14"/>
      <c r="IK638" s="14"/>
      <c r="IL638" s="14"/>
      <c r="IM638" s="14"/>
      <c r="IN638" s="14"/>
      <c r="IO638" s="14"/>
      <c r="IP638" s="14"/>
      <c r="IQ638" s="14"/>
    </row>
    <row r="639" spans="1:251" s="13" customFormat="1" ht="16.5">
      <c r="A639" s="237"/>
      <c r="B639" s="237"/>
      <c r="C639" s="237"/>
      <c r="D639" s="237"/>
      <c r="E639" s="238"/>
      <c r="F639" s="238"/>
      <c r="G639" s="239"/>
      <c r="H639" s="238"/>
      <c r="I639" s="238"/>
      <c r="J639" s="238"/>
      <c r="K639" s="240"/>
      <c r="L639" s="241"/>
      <c r="M639" s="242"/>
      <c r="N639" s="243"/>
      <c r="O639" s="242"/>
      <c r="P639" s="244"/>
      <c r="Q639" s="12"/>
      <c r="R639" s="12"/>
      <c r="S639" s="12"/>
      <c r="T639" s="12"/>
      <c r="U639" s="12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  <c r="IH639" s="14"/>
      <c r="II639" s="14"/>
      <c r="IJ639" s="14"/>
      <c r="IK639" s="14"/>
      <c r="IL639" s="14"/>
      <c r="IM639" s="14"/>
      <c r="IN639" s="14"/>
      <c r="IO639" s="14"/>
      <c r="IP639" s="14"/>
      <c r="IQ639" s="14"/>
    </row>
    <row r="640" spans="1:251" s="13" customFormat="1" ht="16.5">
      <c r="A640" s="237"/>
      <c r="B640" s="237"/>
      <c r="C640" s="237"/>
      <c r="D640" s="237"/>
      <c r="E640" s="238"/>
      <c r="F640" s="238"/>
      <c r="G640" s="239"/>
      <c r="H640" s="238"/>
      <c r="I640" s="238"/>
      <c r="J640" s="238"/>
      <c r="K640" s="240"/>
      <c r="L640" s="241"/>
      <c r="M640" s="242"/>
      <c r="N640" s="243"/>
      <c r="O640" s="242"/>
      <c r="P640" s="244"/>
      <c r="Q640" s="12"/>
      <c r="R640" s="12"/>
      <c r="S640" s="12"/>
      <c r="T640" s="12"/>
      <c r="U640" s="12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  <c r="IH640" s="14"/>
      <c r="II640" s="14"/>
      <c r="IJ640" s="14"/>
      <c r="IK640" s="14"/>
      <c r="IL640" s="14"/>
      <c r="IM640" s="14"/>
      <c r="IN640" s="14"/>
      <c r="IO640" s="14"/>
      <c r="IP640" s="14"/>
      <c r="IQ640" s="14"/>
    </row>
    <row r="641" spans="1:251" s="13" customFormat="1" ht="16.5">
      <c r="A641" s="237"/>
      <c r="B641" s="237"/>
      <c r="C641" s="237"/>
      <c r="D641" s="237"/>
      <c r="E641" s="238"/>
      <c r="F641" s="238"/>
      <c r="G641" s="239"/>
      <c r="H641" s="238"/>
      <c r="I641" s="238"/>
      <c r="J641" s="238"/>
      <c r="K641" s="240"/>
      <c r="L641" s="241"/>
      <c r="M641" s="242"/>
      <c r="N641" s="243"/>
      <c r="O641" s="242"/>
      <c r="P641" s="244"/>
      <c r="Q641" s="12"/>
      <c r="R641" s="12"/>
      <c r="S641" s="12"/>
      <c r="T641" s="12"/>
      <c r="U641" s="12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  <c r="IH641" s="14"/>
      <c r="II641" s="14"/>
      <c r="IJ641" s="14"/>
      <c r="IK641" s="14"/>
      <c r="IL641" s="14"/>
      <c r="IM641" s="14"/>
      <c r="IN641" s="14"/>
      <c r="IO641" s="14"/>
      <c r="IP641" s="14"/>
      <c r="IQ641" s="14"/>
    </row>
    <row r="642" spans="1:251" s="13" customFormat="1" ht="16.5">
      <c r="A642" s="237"/>
      <c r="B642" s="237"/>
      <c r="C642" s="237"/>
      <c r="D642" s="237"/>
      <c r="E642" s="238"/>
      <c r="F642" s="238"/>
      <c r="G642" s="239"/>
      <c r="H642" s="238"/>
      <c r="I642" s="238"/>
      <c r="J642" s="238"/>
      <c r="K642" s="240"/>
      <c r="L642" s="241"/>
      <c r="M642" s="242"/>
      <c r="N642" s="243"/>
      <c r="O642" s="242"/>
      <c r="P642" s="244"/>
      <c r="Q642" s="12"/>
      <c r="R642" s="12"/>
      <c r="S642" s="12"/>
      <c r="T642" s="12"/>
      <c r="U642" s="12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  <c r="IH642" s="14"/>
      <c r="II642" s="14"/>
      <c r="IJ642" s="14"/>
      <c r="IK642" s="14"/>
      <c r="IL642" s="14"/>
      <c r="IM642" s="14"/>
      <c r="IN642" s="14"/>
      <c r="IO642" s="14"/>
      <c r="IP642" s="14"/>
      <c r="IQ642" s="14"/>
    </row>
    <row r="643" spans="1:251" s="13" customFormat="1" ht="16.5">
      <c r="A643" s="237"/>
      <c r="B643" s="237"/>
      <c r="C643" s="237"/>
      <c r="D643" s="237"/>
      <c r="E643" s="238"/>
      <c r="F643" s="238"/>
      <c r="G643" s="239"/>
      <c r="H643" s="238"/>
      <c r="I643" s="238"/>
      <c r="J643" s="238"/>
      <c r="K643" s="240"/>
      <c r="L643" s="241"/>
      <c r="M643" s="242"/>
      <c r="N643" s="243"/>
      <c r="O643" s="242"/>
      <c r="P643" s="244"/>
      <c r="Q643" s="12"/>
      <c r="R643" s="12"/>
      <c r="S643" s="12"/>
      <c r="T643" s="12"/>
      <c r="U643" s="12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  <c r="IH643" s="14"/>
      <c r="II643" s="14"/>
      <c r="IJ643" s="14"/>
      <c r="IK643" s="14"/>
      <c r="IL643" s="14"/>
      <c r="IM643" s="14"/>
      <c r="IN643" s="14"/>
      <c r="IO643" s="14"/>
      <c r="IP643" s="14"/>
      <c r="IQ643" s="14"/>
    </row>
    <row r="644" spans="1:251" s="13" customFormat="1" ht="16.5">
      <c r="A644" s="237"/>
      <c r="B644" s="237"/>
      <c r="C644" s="237"/>
      <c r="D644" s="237"/>
      <c r="E644" s="238"/>
      <c r="F644" s="238"/>
      <c r="G644" s="239"/>
      <c r="H644" s="238"/>
      <c r="I644" s="238"/>
      <c r="J644" s="238"/>
      <c r="K644" s="240"/>
      <c r="L644" s="241"/>
      <c r="M644" s="242"/>
      <c r="N644" s="243"/>
      <c r="O644" s="242"/>
      <c r="P644" s="244"/>
      <c r="Q644" s="12"/>
      <c r="R644" s="12"/>
      <c r="S644" s="12"/>
      <c r="T644" s="12"/>
      <c r="U644" s="12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  <c r="IH644" s="14"/>
      <c r="II644" s="14"/>
      <c r="IJ644" s="14"/>
      <c r="IK644" s="14"/>
      <c r="IL644" s="14"/>
      <c r="IM644" s="14"/>
      <c r="IN644" s="14"/>
      <c r="IO644" s="14"/>
      <c r="IP644" s="14"/>
      <c r="IQ644" s="14"/>
    </row>
    <row r="645" spans="1:251" s="13" customFormat="1" ht="16.5">
      <c r="A645" s="237"/>
      <c r="B645" s="237"/>
      <c r="C645" s="237"/>
      <c r="D645" s="237"/>
      <c r="E645" s="238"/>
      <c r="F645" s="238"/>
      <c r="G645" s="239"/>
      <c r="H645" s="238"/>
      <c r="I645" s="238"/>
      <c r="J645" s="238"/>
      <c r="K645" s="240"/>
      <c r="L645" s="241"/>
      <c r="M645" s="242"/>
      <c r="N645" s="243"/>
      <c r="O645" s="242"/>
      <c r="P645" s="244"/>
      <c r="Q645" s="12"/>
      <c r="R645" s="12"/>
      <c r="S645" s="12"/>
      <c r="T645" s="12"/>
      <c r="U645" s="12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  <c r="IH645" s="14"/>
      <c r="II645" s="14"/>
      <c r="IJ645" s="14"/>
      <c r="IK645" s="14"/>
      <c r="IL645" s="14"/>
      <c r="IM645" s="14"/>
      <c r="IN645" s="14"/>
      <c r="IO645" s="14"/>
      <c r="IP645" s="14"/>
      <c r="IQ645" s="14"/>
    </row>
    <row r="646" spans="1:251" s="13" customFormat="1" ht="16.5">
      <c r="A646" s="237"/>
      <c r="B646" s="237"/>
      <c r="C646" s="237"/>
      <c r="D646" s="237"/>
      <c r="E646" s="238"/>
      <c r="F646" s="238"/>
      <c r="G646" s="239"/>
      <c r="H646" s="238"/>
      <c r="I646" s="238"/>
      <c r="J646" s="238"/>
      <c r="K646" s="240"/>
      <c r="L646" s="241"/>
      <c r="M646" s="242"/>
      <c r="N646" s="243"/>
      <c r="O646" s="242"/>
      <c r="P646" s="244"/>
      <c r="Q646" s="12"/>
      <c r="R646" s="12"/>
      <c r="S646" s="12"/>
      <c r="T646" s="12"/>
      <c r="U646" s="12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  <c r="IH646" s="14"/>
      <c r="II646" s="14"/>
      <c r="IJ646" s="14"/>
      <c r="IK646" s="14"/>
      <c r="IL646" s="14"/>
      <c r="IM646" s="14"/>
      <c r="IN646" s="14"/>
      <c r="IO646" s="14"/>
      <c r="IP646" s="14"/>
      <c r="IQ646" s="14"/>
    </row>
    <row r="647" spans="1:251" s="13" customFormat="1" ht="16.5">
      <c r="A647" s="237"/>
      <c r="B647" s="237"/>
      <c r="C647" s="237"/>
      <c r="D647" s="237"/>
      <c r="E647" s="238"/>
      <c r="F647" s="238"/>
      <c r="G647" s="239"/>
      <c r="H647" s="238"/>
      <c r="I647" s="238"/>
      <c r="J647" s="238"/>
      <c r="K647" s="240"/>
      <c r="L647" s="241"/>
      <c r="M647" s="242"/>
      <c r="N647" s="243"/>
      <c r="O647" s="242"/>
      <c r="P647" s="244"/>
      <c r="Q647" s="12"/>
      <c r="R647" s="12"/>
      <c r="S647" s="12"/>
      <c r="T647" s="12"/>
      <c r="U647" s="12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  <c r="IH647" s="14"/>
      <c r="II647" s="14"/>
      <c r="IJ647" s="14"/>
      <c r="IK647" s="14"/>
      <c r="IL647" s="14"/>
      <c r="IM647" s="14"/>
      <c r="IN647" s="14"/>
      <c r="IO647" s="14"/>
      <c r="IP647" s="14"/>
      <c r="IQ647" s="14"/>
    </row>
    <row r="648" spans="1:251" s="13" customFormat="1" ht="16.5">
      <c r="A648" s="237"/>
      <c r="B648" s="237"/>
      <c r="C648" s="237"/>
      <c r="D648" s="237"/>
      <c r="E648" s="238"/>
      <c r="F648" s="238"/>
      <c r="G648" s="239"/>
      <c r="H648" s="238"/>
      <c r="I648" s="238"/>
      <c r="J648" s="238"/>
      <c r="K648" s="240"/>
      <c r="L648" s="241"/>
      <c r="M648" s="242"/>
      <c r="N648" s="243"/>
      <c r="O648" s="242"/>
      <c r="P648" s="244"/>
      <c r="Q648" s="12"/>
      <c r="R648" s="12"/>
      <c r="S648" s="12"/>
      <c r="T648" s="12"/>
      <c r="U648" s="12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  <c r="IH648" s="14"/>
      <c r="II648" s="14"/>
      <c r="IJ648" s="14"/>
      <c r="IK648" s="14"/>
      <c r="IL648" s="14"/>
      <c r="IM648" s="14"/>
      <c r="IN648" s="14"/>
      <c r="IO648" s="14"/>
      <c r="IP648" s="14"/>
      <c r="IQ648" s="14"/>
    </row>
    <row r="649" spans="1:251" s="13" customFormat="1" ht="16.5">
      <c r="A649" s="237"/>
      <c r="B649" s="237"/>
      <c r="C649" s="237"/>
      <c r="D649" s="237"/>
      <c r="E649" s="238"/>
      <c r="F649" s="238"/>
      <c r="G649" s="239"/>
      <c r="H649" s="238"/>
      <c r="I649" s="238"/>
      <c r="J649" s="238"/>
      <c r="K649" s="240"/>
      <c r="L649" s="241"/>
      <c r="M649" s="242"/>
      <c r="N649" s="243"/>
      <c r="O649" s="242"/>
      <c r="P649" s="244"/>
      <c r="Q649" s="12"/>
      <c r="R649" s="12"/>
      <c r="S649" s="12"/>
      <c r="T649" s="12"/>
      <c r="U649" s="12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  <c r="IH649" s="14"/>
      <c r="II649" s="14"/>
      <c r="IJ649" s="14"/>
      <c r="IK649" s="14"/>
      <c r="IL649" s="14"/>
      <c r="IM649" s="14"/>
      <c r="IN649" s="14"/>
      <c r="IO649" s="14"/>
      <c r="IP649" s="14"/>
      <c r="IQ649" s="14"/>
    </row>
    <row r="650" spans="1:251" s="13" customFormat="1" ht="16.5">
      <c r="A650" s="237"/>
      <c r="B650" s="237"/>
      <c r="C650" s="237"/>
      <c r="D650" s="237"/>
      <c r="E650" s="238"/>
      <c r="F650" s="238"/>
      <c r="G650" s="239"/>
      <c r="H650" s="238"/>
      <c r="I650" s="238"/>
      <c r="J650" s="238"/>
      <c r="K650" s="240"/>
      <c r="L650" s="241"/>
      <c r="M650" s="242"/>
      <c r="N650" s="243"/>
      <c r="O650" s="242"/>
      <c r="P650" s="244"/>
      <c r="Q650" s="12"/>
      <c r="R650" s="12"/>
      <c r="S650" s="12"/>
      <c r="T650" s="12"/>
      <c r="U650" s="12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  <c r="IH650" s="14"/>
      <c r="II650" s="14"/>
      <c r="IJ650" s="14"/>
      <c r="IK650" s="14"/>
      <c r="IL650" s="14"/>
      <c r="IM650" s="14"/>
      <c r="IN650" s="14"/>
      <c r="IO650" s="14"/>
      <c r="IP650" s="14"/>
      <c r="IQ650" s="14"/>
    </row>
    <row r="651" spans="1:251" s="13" customFormat="1" ht="16.5">
      <c r="A651" s="237"/>
      <c r="B651" s="237"/>
      <c r="C651" s="237"/>
      <c r="D651" s="237"/>
      <c r="E651" s="238"/>
      <c r="F651" s="238"/>
      <c r="G651" s="239"/>
      <c r="H651" s="238"/>
      <c r="I651" s="238"/>
      <c r="J651" s="238"/>
      <c r="K651" s="240"/>
      <c r="L651" s="241"/>
      <c r="M651" s="242"/>
      <c r="N651" s="243"/>
      <c r="O651" s="242"/>
      <c r="P651" s="244"/>
      <c r="Q651" s="12"/>
      <c r="R651" s="12"/>
      <c r="S651" s="12"/>
      <c r="T651" s="12"/>
      <c r="U651" s="12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  <c r="IH651" s="14"/>
      <c r="II651" s="14"/>
      <c r="IJ651" s="14"/>
      <c r="IK651" s="14"/>
      <c r="IL651" s="14"/>
      <c r="IM651" s="14"/>
      <c r="IN651" s="14"/>
      <c r="IO651" s="14"/>
      <c r="IP651" s="14"/>
      <c r="IQ651" s="14"/>
    </row>
    <row r="652" spans="1:251" s="13" customFormat="1" ht="16.5">
      <c r="A652" s="237"/>
      <c r="B652" s="237"/>
      <c r="C652" s="237"/>
      <c r="D652" s="237"/>
      <c r="E652" s="238"/>
      <c r="F652" s="238"/>
      <c r="G652" s="239"/>
      <c r="H652" s="238"/>
      <c r="I652" s="238"/>
      <c r="J652" s="238"/>
      <c r="K652" s="240"/>
      <c r="L652" s="241"/>
      <c r="M652" s="242"/>
      <c r="N652" s="243"/>
      <c r="O652" s="242"/>
      <c r="P652" s="244"/>
      <c r="Q652" s="12"/>
      <c r="R652" s="12"/>
      <c r="S652" s="12"/>
      <c r="T652" s="12"/>
      <c r="U652" s="12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  <c r="IO652" s="14"/>
      <c r="IP652" s="14"/>
      <c r="IQ652" s="14"/>
    </row>
    <row r="653" spans="1:251" s="13" customFormat="1" ht="16.5">
      <c r="A653" s="237"/>
      <c r="B653" s="237"/>
      <c r="C653" s="237"/>
      <c r="D653" s="237"/>
      <c r="E653" s="238"/>
      <c r="F653" s="238"/>
      <c r="G653" s="239"/>
      <c r="H653" s="238"/>
      <c r="I653" s="238"/>
      <c r="J653" s="238"/>
      <c r="K653" s="240"/>
      <c r="L653" s="241"/>
      <c r="M653" s="242"/>
      <c r="N653" s="243"/>
      <c r="O653" s="242"/>
      <c r="P653" s="244"/>
      <c r="Q653" s="12"/>
      <c r="R653" s="12"/>
      <c r="S653" s="12"/>
      <c r="T653" s="12"/>
      <c r="U653" s="12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  <c r="IH653" s="14"/>
      <c r="II653" s="14"/>
      <c r="IJ653" s="14"/>
      <c r="IK653" s="14"/>
      <c r="IL653" s="14"/>
      <c r="IM653" s="14"/>
      <c r="IN653" s="14"/>
      <c r="IO653" s="14"/>
      <c r="IP653" s="14"/>
      <c r="IQ653" s="14"/>
    </row>
    <row r="654" spans="1:251" s="13" customFormat="1" ht="16.5">
      <c r="A654" s="237"/>
      <c r="B654" s="237"/>
      <c r="C654" s="237"/>
      <c r="D654" s="237"/>
      <c r="E654" s="238"/>
      <c r="F654" s="238"/>
      <c r="G654" s="239"/>
      <c r="H654" s="238"/>
      <c r="I654" s="238"/>
      <c r="J654" s="238"/>
      <c r="K654" s="240"/>
      <c r="L654" s="241"/>
      <c r="M654" s="242"/>
      <c r="N654" s="243"/>
      <c r="O654" s="242"/>
      <c r="P654" s="244"/>
      <c r="Q654" s="12"/>
      <c r="R654" s="12"/>
      <c r="S654" s="12"/>
      <c r="T654" s="12"/>
      <c r="U654" s="12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  <c r="IH654" s="14"/>
      <c r="II654" s="14"/>
      <c r="IJ654" s="14"/>
      <c r="IK654" s="14"/>
      <c r="IL654" s="14"/>
      <c r="IM654" s="14"/>
      <c r="IN654" s="14"/>
      <c r="IO654" s="14"/>
      <c r="IP654" s="14"/>
      <c r="IQ654" s="14"/>
    </row>
    <row r="655" spans="1:251" s="13" customFormat="1" ht="16.5">
      <c r="A655" s="237"/>
      <c r="B655" s="237"/>
      <c r="C655" s="237"/>
      <c r="D655" s="237"/>
      <c r="E655" s="238"/>
      <c r="F655" s="238"/>
      <c r="G655" s="239"/>
      <c r="H655" s="238"/>
      <c r="I655" s="238"/>
      <c r="J655" s="238"/>
      <c r="K655" s="240"/>
      <c r="L655" s="241"/>
      <c r="M655" s="242"/>
      <c r="N655" s="243"/>
      <c r="O655" s="242"/>
      <c r="P655" s="244"/>
      <c r="Q655" s="12"/>
      <c r="R655" s="12"/>
      <c r="S655" s="12"/>
      <c r="T655" s="12"/>
      <c r="U655" s="12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  <c r="IH655" s="14"/>
      <c r="II655" s="14"/>
      <c r="IJ655" s="14"/>
      <c r="IK655" s="14"/>
      <c r="IL655" s="14"/>
      <c r="IM655" s="14"/>
      <c r="IN655" s="14"/>
      <c r="IO655" s="14"/>
      <c r="IP655" s="14"/>
      <c r="IQ655" s="14"/>
    </row>
    <row r="656" spans="1:251" s="13" customFormat="1" ht="16.5">
      <c r="A656" s="237"/>
      <c r="B656" s="237"/>
      <c r="C656" s="237"/>
      <c r="D656" s="237"/>
      <c r="E656" s="238"/>
      <c r="F656" s="238"/>
      <c r="G656" s="239"/>
      <c r="H656" s="238"/>
      <c r="I656" s="238"/>
      <c r="J656" s="238"/>
      <c r="K656" s="240"/>
      <c r="L656" s="241"/>
      <c r="M656" s="242"/>
      <c r="N656" s="243"/>
      <c r="O656" s="242"/>
      <c r="P656" s="244"/>
      <c r="Q656" s="12"/>
      <c r="R656" s="12"/>
      <c r="S656" s="12"/>
      <c r="T656" s="12"/>
      <c r="U656" s="12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  <c r="IH656" s="14"/>
      <c r="II656" s="14"/>
      <c r="IJ656" s="14"/>
      <c r="IK656" s="14"/>
      <c r="IL656" s="14"/>
      <c r="IM656" s="14"/>
      <c r="IN656" s="14"/>
      <c r="IO656" s="14"/>
      <c r="IP656" s="14"/>
      <c r="IQ656" s="14"/>
    </row>
    <row r="657" spans="1:251" s="13" customFormat="1" ht="16.5">
      <c r="A657" s="237"/>
      <c r="B657" s="237"/>
      <c r="C657" s="237"/>
      <c r="D657" s="237"/>
      <c r="E657" s="238"/>
      <c r="F657" s="238"/>
      <c r="G657" s="239"/>
      <c r="H657" s="238"/>
      <c r="I657" s="238"/>
      <c r="J657" s="238"/>
      <c r="K657" s="240"/>
      <c r="L657" s="241"/>
      <c r="M657" s="242"/>
      <c r="N657" s="243"/>
      <c r="O657" s="242"/>
      <c r="P657" s="244"/>
      <c r="Q657" s="12"/>
      <c r="R657" s="12"/>
      <c r="S657" s="12"/>
      <c r="T657" s="12"/>
      <c r="U657" s="12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  <c r="IH657" s="14"/>
      <c r="II657" s="14"/>
      <c r="IJ657" s="14"/>
      <c r="IK657" s="14"/>
      <c r="IL657" s="14"/>
      <c r="IM657" s="14"/>
      <c r="IN657" s="14"/>
      <c r="IO657" s="14"/>
      <c r="IP657" s="14"/>
      <c r="IQ657" s="14"/>
    </row>
    <row r="658" spans="1:251" s="13" customFormat="1" ht="16.5">
      <c r="A658" s="237"/>
      <c r="B658" s="237"/>
      <c r="C658" s="237"/>
      <c r="D658" s="237"/>
      <c r="E658" s="238"/>
      <c r="F658" s="238"/>
      <c r="G658" s="239"/>
      <c r="H658" s="238"/>
      <c r="I658" s="238"/>
      <c r="J658" s="238"/>
      <c r="K658" s="240"/>
      <c r="L658" s="241"/>
      <c r="M658" s="242"/>
      <c r="N658" s="243"/>
      <c r="O658" s="242"/>
      <c r="P658" s="244"/>
      <c r="Q658" s="12"/>
      <c r="R658" s="12"/>
      <c r="S658" s="12"/>
      <c r="T658" s="12"/>
      <c r="U658" s="12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  <c r="IH658" s="14"/>
      <c r="II658" s="14"/>
      <c r="IJ658" s="14"/>
      <c r="IK658" s="14"/>
      <c r="IL658" s="14"/>
      <c r="IM658" s="14"/>
      <c r="IN658" s="14"/>
      <c r="IO658" s="14"/>
      <c r="IP658" s="14"/>
      <c r="IQ658" s="14"/>
    </row>
    <row r="659" spans="1:251" s="13" customFormat="1" ht="16.5">
      <c r="A659" s="237"/>
      <c r="B659" s="237"/>
      <c r="C659" s="237"/>
      <c r="D659" s="237"/>
      <c r="E659" s="238"/>
      <c r="F659" s="238"/>
      <c r="G659" s="239"/>
      <c r="H659" s="238"/>
      <c r="I659" s="238"/>
      <c r="J659" s="238"/>
      <c r="K659" s="240"/>
      <c r="L659" s="241"/>
      <c r="M659" s="242"/>
      <c r="N659" s="243"/>
      <c r="O659" s="242"/>
      <c r="P659" s="244"/>
      <c r="Q659" s="12"/>
      <c r="R659" s="12"/>
      <c r="S659" s="12"/>
      <c r="T659" s="12"/>
      <c r="U659" s="12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  <c r="IH659" s="14"/>
      <c r="II659" s="14"/>
      <c r="IJ659" s="14"/>
      <c r="IK659" s="14"/>
      <c r="IL659" s="14"/>
      <c r="IM659" s="14"/>
      <c r="IN659" s="14"/>
      <c r="IO659" s="14"/>
      <c r="IP659" s="14"/>
      <c r="IQ659" s="14"/>
    </row>
    <row r="660" spans="1:251" s="13" customFormat="1" ht="16.5">
      <c r="A660" s="237"/>
      <c r="B660" s="237"/>
      <c r="C660" s="237"/>
      <c r="D660" s="237"/>
      <c r="E660" s="238"/>
      <c r="F660" s="238"/>
      <c r="G660" s="239"/>
      <c r="H660" s="238"/>
      <c r="I660" s="238"/>
      <c r="J660" s="238"/>
      <c r="K660" s="240"/>
      <c r="L660" s="241"/>
      <c r="M660" s="242"/>
      <c r="N660" s="243"/>
      <c r="O660" s="242"/>
      <c r="P660" s="244"/>
      <c r="Q660" s="12"/>
      <c r="R660" s="12"/>
      <c r="S660" s="12"/>
      <c r="T660" s="12"/>
      <c r="U660" s="12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  <c r="IF660" s="14"/>
      <c r="IG660" s="14"/>
      <c r="IH660" s="14"/>
      <c r="II660" s="14"/>
      <c r="IJ660" s="14"/>
      <c r="IK660" s="14"/>
      <c r="IL660" s="14"/>
      <c r="IM660" s="14"/>
      <c r="IN660" s="14"/>
      <c r="IO660" s="14"/>
      <c r="IP660" s="14"/>
      <c r="IQ660" s="14"/>
    </row>
    <row r="661" spans="1:251" s="13" customFormat="1" ht="16.5">
      <c r="A661" s="237"/>
      <c r="B661" s="237"/>
      <c r="C661" s="237"/>
      <c r="D661" s="237"/>
      <c r="E661" s="238"/>
      <c r="F661" s="238"/>
      <c r="G661" s="239"/>
      <c r="H661" s="238"/>
      <c r="I661" s="238"/>
      <c r="J661" s="238"/>
      <c r="K661" s="240"/>
      <c r="L661" s="241"/>
      <c r="M661" s="242"/>
      <c r="N661" s="243"/>
      <c r="O661" s="242"/>
      <c r="P661" s="244"/>
      <c r="Q661" s="12"/>
      <c r="R661" s="12"/>
      <c r="S661" s="12"/>
      <c r="T661" s="12"/>
      <c r="U661" s="12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  <c r="IH661" s="14"/>
      <c r="II661" s="14"/>
      <c r="IJ661" s="14"/>
      <c r="IK661" s="14"/>
      <c r="IL661" s="14"/>
      <c r="IM661" s="14"/>
      <c r="IN661" s="14"/>
      <c r="IO661" s="14"/>
      <c r="IP661" s="14"/>
      <c r="IQ661" s="14"/>
    </row>
    <row r="662" spans="1:251" s="13" customFormat="1" ht="16.5">
      <c r="A662" s="237"/>
      <c r="B662" s="237"/>
      <c r="C662" s="237"/>
      <c r="D662" s="237"/>
      <c r="E662" s="238"/>
      <c r="F662" s="238"/>
      <c r="G662" s="239"/>
      <c r="H662" s="238"/>
      <c r="I662" s="238"/>
      <c r="J662" s="238"/>
      <c r="K662" s="240"/>
      <c r="L662" s="241"/>
      <c r="M662" s="242"/>
      <c r="N662" s="243"/>
      <c r="O662" s="242"/>
      <c r="P662" s="244"/>
      <c r="Q662" s="12"/>
      <c r="R662" s="12"/>
      <c r="S662" s="12"/>
      <c r="T662" s="12"/>
      <c r="U662" s="12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  <c r="IH662" s="14"/>
      <c r="II662" s="14"/>
      <c r="IJ662" s="14"/>
      <c r="IK662" s="14"/>
      <c r="IL662" s="14"/>
      <c r="IM662" s="14"/>
      <c r="IN662" s="14"/>
      <c r="IO662" s="14"/>
      <c r="IP662" s="14"/>
      <c r="IQ662" s="14"/>
    </row>
    <row r="663" spans="1:251" s="13" customFormat="1" ht="16.5">
      <c r="A663" s="237"/>
      <c r="B663" s="237"/>
      <c r="C663" s="237"/>
      <c r="D663" s="237"/>
      <c r="E663" s="238"/>
      <c r="F663" s="238"/>
      <c r="G663" s="239"/>
      <c r="H663" s="238"/>
      <c r="I663" s="238"/>
      <c r="J663" s="238"/>
      <c r="K663" s="240"/>
      <c r="L663" s="241"/>
      <c r="M663" s="242"/>
      <c r="N663" s="243"/>
      <c r="O663" s="242"/>
      <c r="P663" s="244"/>
      <c r="Q663" s="12"/>
      <c r="R663" s="12"/>
      <c r="S663" s="12"/>
      <c r="T663" s="12"/>
      <c r="U663" s="12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  <c r="IH663" s="14"/>
      <c r="II663" s="14"/>
      <c r="IJ663" s="14"/>
      <c r="IK663" s="14"/>
      <c r="IL663" s="14"/>
      <c r="IM663" s="14"/>
      <c r="IN663" s="14"/>
      <c r="IO663" s="14"/>
      <c r="IP663" s="14"/>
      <c r="IQ663" s="14"/>
    </row>
    <row r="664" spans="1:251" s="13" customFormat="1" ht="16.5">
      <c r="A664" s="237"/>
      <c r="B664" s="237"/>
      <c r="C664" s="237"/>
      <c r="D664" s="237"/>
      <c r="E664" s="238"/>
      <c r="F664" s="238"/>
      <c r="G664" s="239"/>
      <c r="H664" s="238"/>
      <c r="I664" s="238"/>
      <c r="J664" s="238"/>
      <c r="K664" s="240"/>
      <c r="L664" s="241"/>
      <c r="M664" s="242"/>
      <c r="N664" s="243"/>
      <c r="O664" s="242"/>
      <c r="P664" s="244"/>
      <c r="Q664" s="12"/>
      <c r="R664" s="12"/>
      <c r="S664" s="12"/>
      <c r="T664" s="12"/>
      <c r="U664" s="12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  <c r="IH664" s="14"/>
      <c r="II664" s="14"/>
      <c r="IJ664" s="14"/>
      <c r="IK664" s="14"/>
      <c r="IL664" s="14"/>
      <c r="IM664" s="14"/>
      <c r="IN664" s="14"/>
      <c r="IO664" s="14"/>
      <c r="IP664" s="14"/>
      <c r="IQ664" s="14"/>
    </row>
    <row r="665" spans="1:251" s="13" customFormat="1" ht="16.5">
      <c r="A665" s="237"/>
      <c r="B665" s="237"/>
      <c r="C665" s="237"/>
      <c r="D665" s="237"/>
      <c r="E665" s="238"/>
      <c r="F665" s="238"/>
      <c r="G665" s="239"/>
      <c r="H665" s="238"/>
      <c r="I665" s="238"/>
      <c r="J665" s="238"/>
      <c r="K665" s="240"/>
      <c r="L665" s="241"/>
      <c r="M665" s="242"/>
      <c r="N665" s="243"/>
      <c r="O665" s="242"/>
      <c r="P665" s="244"/>
      <c r="Q665" s="12"/>
      <c r="R665" s="12"/>
      <c r="S665" s="12"/>
      <c r="T665" s="12"/>
      <c r="U665" s="12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  <c r="IH665" s="14"/>
      <c r="II665" s="14"/>
      <c r="IJ665" s="14"/>
      <c r="IK665" s="14"/>
      <c r="IL665" s="14"/>
      <c r="IM665" s="14"/>
      <c r="IN665" s="14"/>
      <c r="IO665" s="14"/>
      <c r="IP665" s="14"/>
      <c r="IQ665" s="14"/>
    </row>
    <row r="666" spans="1:251" s="13" customFormat="1" ht="16.5">
      <c r="A666" s="237"/>
      <c r="B666" s="237"/>
      <c r="C666" s="237"/>
      <c r="D666" s="237"/>
      <c r="E666" s="238"/>
      <c r="F666" s="238"/>
      <c r="G666" s="239"/>
      <c r="H666" s="238"/>
      <c r="I666" s="238"/>
      <c r="J666" s="238"/>
      <c r="K666" s="240"/>
      <c r="L666" s="241"/>
      <c r="M666" s="242"/>
      <c r="N666" s="243"/>
      <c r="O666" s="242"/>
      <c r="P666" s="244"/>
      <c r="Q666" s="12"/>
      <c r="R666" s="12"/>
      <c r="S666" s="12"/>
      <c r="T666" s="12"/>
      <c r="U666" s="12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  <c r="IH666" s="14"/>
      <c r="II666" s="14"/>
      <c r="IJ666" s="14"/>
      <c r="IK666" s="14"/>
      <c r="IL666" s="14"/>
      <c r="IM666" s="14"/>
      <c r="IN666" s="14"/>
      <c r="IO666" s="14"/>
      <c r="IP666" s="14"/>
      <c r="IQ666" s="14"/>
    </row>
    <row r="667" spans="1:251" s="13" customFormat="1" ht="16.5">
      <c r="A667" s="237"/>
      <c r="B667" s="237"/>
      <c r="C667" s="237"/>
      <c r="D667" s="237"/>
      <c r="E667" s="238"/>
      <c r="F667" s="238"/>
      <c r="G667" s="239"/>
      <c r="H667" s="238"/>
      <c r="I667" s="238"/>
      <c r="J667" s="238"/>
      <c r="K667" s="240"/>
      <c r="L667" s="241"/>
      <c r="M667" s="242"/>
      <c r="N667" s="243"/>
      <c r="O667" s="242"/>
      <c r="P667" s="244"/>
      <c r="Q667" s="12"/>
      <c r="R667" s="12"/>
      <c r="S667" s="12"/>
      <c r="T667" s="12"/>
      <c r="U667" s="12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  <c r="IH667" s="14"/>
      <c r="II667" s="14"/>
      <c r="IJ667" s="14"/>
      <c r="IK667" s="14"/>
      <c r="IL667" s="14"/>
      <c r="IM667" s="14"/>
      <c r="IN667" s="14"/>
      <c r="IO667" s="14"/>
      <c r="IP667" s="14"/>
      <c r="IQ667" s="14"/>
    </row>
    <row r="668" spans="1:251" s="13" customFormat="1" ht="16.5">
      <c r="A668" s="237"/>
      <c r="B668" s="237"/>
      <c r="C668" s="237"/>
      <c r="D668" s="237"/>
      <c r="E668" s="238"/>
      <c r="F668" s="238"/>
      <c r="G668" s="239"/>
      <c r="H668" s="238"/>
      <c r="I668" s="238"/>
      <c r="J668" s="238"/>
      <c r="K668" s="240"/>
      <c r="L668" s="241"/>
      <c r="M668" s="242"/>
      <c r="N668" s="243"/>
      <c r="O668" s="242"/>
      <c r="P668" s="244"/>
      <c r="Q668" s="12"/>
      <c r="R668" s="12"/>
      <c r="S668" s="12"/>
      <c r="T668" s="12"/>
      <c r="U668" s="12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  <c r="IL668" s="14"/>
      <c r="IM668" s="14"/>
      <c r="IN668" s="14"/>
      <c r="IO668" s="14"/>
      <c r="IP668" s="14"/>
      <c r="IQ668" s="14"/>
    </row>
    <row r="669" spans="1:251" s="13" customFormat="1" ht="16.5">
      <c r="A669" s="237"/>
      <c r="B669" s="237"/>
      <c r="C669" s="237"/>
      <c r="D669" s="237"/>
      <c r="E669" s="238"/>
      <c r="F669" s="238"/>
      <c r="G669" s="239"/>
      <c r="H669" s="238"/>
      <c r="I669" s="238"/>
      <c r="J669" s="238"/>
      <c r="K669" s="240"/>
      <c r="L669" s="241"/>
      <c r="M669" s="242"/>
      <c r="N669" s="243"/>
      <c r="O669" s="242"/>
      <c r="P669" s="244"/>
      <c r="Q669" s="12"/>
      <c r="R669" s="12"/>
      <c r="S669" s="12"/>
      <c r="T669" s="12"/>
      <c r="U669" s="12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  <c r="IH669" s="14"/>
      <c r="II669" s="14"/>
      <c r="IJ669" s="14"/>
      <c r="IK669" s="14"/>
      <c r="IL669" s="14"/>
      <c r="IM669" s="14"/>
      <c r="IN669" s="14"/>
      <c r="IO669" s="14"/>
      <c r="IP669" s="14"/>
      <c r="IQ669" s="14"/>
    </row>
    <row r="670" spans="1:251" s="13" customFormat="1" ht="16.5">
      <c r="A670" s="237"/>
      <c r="B670" s="237"/>
      <c r="C670" s="237"/>
      <c r="D670" s="237"/>
      <c r="E670" s="238"/>
      <c r="F670" s="238"/>
      <c r="G670" s="239"/>
      <c r="H670" s="238"/>
      <c r="I670" s="238"/>
      <c r="J670" s="238"/>
      <c r="K670" s="240"/>
      <c r="L670" s="241"/>
      <c r="M670" s="242"/>
      <c r="N670" s="243"/>
      <c r="O670" s="242"/>
      <c r="P670" s="244"/>
      <c r="Q670" s="12"/>
      <c r="R670" s="12"/>
      <c r="S670" s="12"/>
      <c r="T670" s="12"/>
      <c r="U670" s="12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  <c r="IL670" s="14"/>
      <c r="IM670" s="14"/>
      <c r="IN670" s="14"/>
      <c r="IO670" s="14"/>
      <c r="IP670" s="14"/>
      <c r="IQ670" s="14"/>
    </row>
    <row r="671" spans="1:251" s="13" customFormat="1" ht="16.5">
      <c r="A671" s="237"/>
      <c r="B671" s="237"/>
      <c r="C671" s="237"/>
      <c r="D671" s="237"/>
      <c r="E671" s="238"/>
      <c r="F671" s="238"/>
      <c r="G671" s="239"/>
      <c r="H671" s="238"/>
      <c r="I671" s="238"/>
      <c r="J671" s="238"/>
      <c r="K671" s="240"/>
      <c r="L671" s="241"/>
      <c r="M671" s="242"/>
      <c r="N671" s="243"/>
      <c r="O671" s="242"/>
      <c r="P671" s="244"/>
      <c r="Q671" s="12"/>
      <c r="R671" s="12"/>
      <c r="S671" s="12"/>
      <c r="T671" s="12"/>
      <c r="U671" s="12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  <c r="IH671" s="14"/>
      <c r="II671" s="14"/>
      <c r="IJ671" s="14"/>
      <c r="IK671" s="14"/>
      <c r="IL671" s="14"/>
      <c r="IM671" s="14"/>
      <c r="IN671" s="14"/>
      <c r="IO671" s="14"/>
      <c r="IP671" s="14"/>
      <c r="IQ671" s="14"/>
    </row>
    <row r="672" spans="1:251" s="13" customFormat="1" ht="16.5">
      <c r="A672" s="237"/>
      <c r="B672" s="237"/>
      <c r="C672" s="237"/>
      <c r="D672" s="237"/>
      <c r="E672" s="238"/>
      <c r="F672" s="238"/>
      <c r="G672" s="239"/>
      <c r="H672" s="238"/>
      <c r="I672" s="238"/>
      <c r="J672" s="238"/>
      <c r="K672" s="240"/>
      <c r="L672" s="241"/>
      <c r="M672" s="242"/>
      <c r="N672" s="243"/>
      <c r="O672" s="242"/>
      <c r="P672" s="244"/>
      <c r="Q672" s="12"/>
      <c r="R672" s="12"/>
      <c r="S672" s="12"/>
      <c r="T672" s="12"/>
      <c r="U672" s="12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  <c r="IL672" s="14"/>
      <c r="IM672" s="14"/>
      <c r="IN672" s="14"/>
      <c r="IO672" s="14"/>
      <c r="IP672" s="14"/>
      <c r="IQ672" s="14"/>
    </row>
    <row r="673" spans="1:251" s="13" customFormat="1" ht="16.5">
      <c r="A673" s="237"/>
      <c r="B673" s="237"/>
      <c r="C673" s="237"/>
      <c r="D673" s="237"/>
      <c r="E673" s="238"/>
      <c r="F673" s="238"/>
      <c r="G673" s="239"/>
      <c r="H673" s="238"/>
      <c r="I673" s="238"/>
      <c r="J673" s="238"/>
      <c r="K673" s="240"/>
      <c r="L673" s="241"/>
      <c r="M673" s="242"/>
      <c r="N673" s="243"/>
      <c r="O673" s="242"/>
      <c r="P673" s="244"/>
      <c r="Q673" s="12"/>
      <c r="R673" s="12"/>
      <c r="S673" s="12"/>
      <c r="T673" s="12"/>
      <c r="U673" s="12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  <c r="IH673" s="14"/>
      <c r="II673" s="14"/>
      <c r="IJ673" s="14"/>
      <c r="IK673" s="14"/>
      <c r="IL673" s="14"/>
      <c r="IM673" s="14"/>
      <c r="IN673" s="14"/>
      <c r="IO673" s="14"/>
      <c r="IP673" s="14"/>
      <c r="IQ673" s="14"/>
    </row>
    <row r="674" spans="1:251" s="13" customFormat="1" ht="16.5">
      <c r="A674" s="237"/>
      <c r="B674" s="237"/>
      <c r="C674" s="237"/>
      <c r="D674" s="237"/>
      <c r="E674" s="238"/>
      <c r="F674" s="238"/>
      <c r="G674" s="239"/>
      <c r="H674" s="238"/>
      <c r="I674" s="238"/>
      <c r="J674" s="238"/>
      <c r="K674" s="240"/>
      <c r="L674" s="241"/>
      <c r="M674" s="242"/>
      <c r="N674" s="243"/>
      <c r="O674" s="242"/>
      <c r="P674" s="244"/>
      <c r="Q674" s="12"/>
      <c r="R674" s="12"/>
      <c r="S674" s="12"/>
      <c r="T674" s="12"/>
      <c r="U674" s="12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  <c r="IH674" s="14"/>
      <c r="II674" s="14"/>
      <c r="IJ674" s="14"/>
      <c r="IK674" s="14"/>
      <c r="IL674" s="14"/>
      <c r="IM674" s="14"/>
      <c r="IN674" s="14"/>
      <c r="IO674" s="14"/>
      <c r="IP674" s="14"/>
      <c r="IQ674" s="14"/>
    </row>
    <row r="675" spans="1:251" s="13" customFormat="1" ht="16.5">
      <c r="A675" s="237"/>
      <c r="B675" s="237"/>
      <c r="C675" s="237"/>
      <c r="D675" s="237"/>
      <c r="E675" s="238"/>
      <c r="F675" s="238"/>
      <c r="G675" s="239"/>
      <c r="H675" s="238"/>
      <c r="I675" s="238"/>
      <c r="J675" s="238"/>
      <c r="K675" s="240"/>
      <c r="L675" s="241"/>
      <c r="M675" s="242"/>
      <c r="N675" s="243"/>
      <c r="O675" s="242"/>
      <c r="P675" s="244"/>
      <c r="Q675" s="12"/>
      <c r="R675" s="12"/>
      <c r="S675" s="12"/>
      <c r="T675" s="12"/>
      <c r="U675" s="12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  <c r="IH675" s="14"/>
      <c r="II675" s="14"/>
      <c r="IJ675" s="14"/>
      <c r="IK675" s="14"/>
      <c r="IL675" s="14"/>
      <c r="IM675" s="14"/>
      <c r="IN675" s="14"/>
      <c r="IO675" s="14"/>
      <c r="IP675" s="14"/>
      <c r="IQ675" s="14"/>
    </row>
    <row r="676" spans="1:251" s="13" customFormat="1" ht="16.5">
      <c r="A676" s="237"/>
      <c r="B676" s="237"/>
      <c r="C676" s="237"/>
      <c r="D676" s="237"/>
      <c r="E676" s="238"/>
      <c r="F676" s="238"/>
      <c r="G676" s="239"/>
      <c r="H676" s="238"/>
      <c r="I676" s="238"/>
      <c r="J676" s="238"/>
      <c r="K676" s="240"/>
      <c r="L676" s="241"/>
      <c r="M676" s="242"/>
      <c r="N676" s="243"/>
      <c r="O676" s="242"/>
      <c r="P676" s="244"/>
      <c r="Q676" s="12"/>
      <c r="R676" s="12"/>
      <c r="S676" s="12"/>
      <c r="T676" s="12"/>
      <c r="U676" s="12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  <c r="IL676" s="14"/>
      <c r="IM676" s="14"/>
      <c r="IN676" s="14"/>
      <c r="IO676" s="14"/>
      <c r="IP676" s="14"/>
      <c r="IQ676" s="14"/>
    </row>
    <row r="677" spans="1:251" s="13" customFormat="1" ht="16.5">
      <c r="A677" s="237"/>
      <c r="B677" s="237"/>
      <c r="C677" s="237"/>
      <c r="D677" s="237"/>
      <c r="E677" s="238"/>
      <c r="F677" s="238"/>
      <c r="G677" s="239"/>
      <c r="H677" s="238"/>
      <c r="I677" s="238"/>
      <c r="J677" s="238"/>
      <c r="K677" s="240"/>
      <c r="L677" s="241"/>
      <c r="M677" s="242"/>
      <c r="N677" s="243"/>
      <c r="O677" s="242"/>
      <c r="P677" s="244"/>
      <c r="Q677" s="12"/>
      <c r="R677" s="12"/>
      <c r="S677" s="12"/>
      <c r="T677" s="12"/>
      <c r="U677" s="12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  <c r="IH677" s="14"/>
      <c r="II677" s="14"/>
      <c r="IJ677" s="14"/>
      <c r="IK677" s="14"/>
      <c r="IL677" s="14"/>
      <c r="IM677" s="14"/>
      <c r="IN677" s="14"/>
      <c r="IO677" s="14"/>
      <c r="IP677" s="14"/>
      <c r="IQ677" s="14"/>
    </row>
    <row r="678" spans="1:251" s="13" customFormat="1" ht="16.5">
      <c r="A678" s="237"/>
      <c r="B678" s="237"/>
      <c r="C678" s="237"/>
      <c r="D678" s="237"/>
      <c r="E678" s="238"/>
      <c r="F678" s="238"/>
      <c r="G678" s="239"/>
      <c r="H678" s="238"/>
      <c r="I678" s="238"/>
      <c r="J678" s="238"/>
      <c r="K678" s="240"/>
      <c r="L678" s="241"/>
      <c r="M678" s="242"/>
      <c r="N678" s="243"/>
      <c r="O678" s="242"/>
      <c r="P678" s="244"/>
      <c r="Q678" s="12"/>
      <c r="R678" s="12"/>
      <c r="S678" s="12"/>
      <c r="T678" s="12"/>
      <c r="U678" s="12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  <c r="IH678" s="14"/>
      <c r="II678" s="14"/>
      <c r="IJ678" s="14"/>
      <c r="IK678" s="14"/>
      <c r="IL678" s="14"/>
      <c r="IM678" s="14"/>
      <c r="IN678" s="14"/>
      <c r="IO678" s="14"/>
      <c r="IP678" s="14"/>
      <c r="IQ678" s="14"/>
    </row>
    <row r="679" spans="1:251" s="13" customFormat="1" ht="16.5">
      <c r="A679" s="237"/>
      <c r="B679" s="237"/>
      <c r="C679" s="237"/>
      <c r="D679" s="237"/>
      <c r="E679" s="238"/>
      <c r="F679" s="238"/>
      <c r="G679" s="239"/>
      <c r="H679" s="238"/>
      <c r="I679" s="238"/>
      <c r="J679" s="238"/>
      <c r="K679" s="240"/>
      <c r="L679" s="241"/>
      <c r="M679" s="242"/>
      <c r="N679" s="243"/>
      <c r="O679" s="242"/>
      <c r="P679" s="244"/>
      <c r="Q679" s="12"/>
      <c r="R679" s="12"/>
      <c r="S679" s="12"/>
      <c r="T679" s="12"/>
      <c r="U679" s="12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  <c r="IH679" s="14"/>
      <c r="II679" s="14"/>
      <c r="IJ679" s="14"/>
      <c r="IK679" s="14"/>
      <c r="IL679" s="14"/>
      <c r="IM679" s="14"/>
      <c r="IN679" s="14"/>
      <c r="IO679" s="14"/>
      <c r="IP679" s="14"/>
      <c r="IQ679" s="14"/>
    </row>
    <row r="680" spans="1:251" s="13" customFormat="1" ht="16.5">
      <c r="A680" s="237"/>
      <c r="B680" s="237"/>
      <c r="C680" s="237"/>
      <c r="D680" s="237"/>
      <c r="E680" s="238"/>
      <c r="F680" s="238"/>
      <c r="G680" s="239"/>
      <c r="H680" s="238"/>
      <c r="I680" s="238"/>
      <c r="J680" s="238"/>
      <c r="K680" s="240"/>
      <c r="L680" s="241"/>
      <c r="M680" s="242"/>
      <c r="N680" s="243"/>
      <c r="O680" s="242"/>
      <c r="P680" s="244"/>
      <c r="Q680" s="12"/>
      <c r="R680" s="12"/>
      <c r="S680" s="12"/>
      <c r="T680" s="12"/>
      <c r="U680" s="12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  <c r="IH680" s="14"/>
      <c r="II680" s="14"/>
      <c r="IJ680" s="14"/>
      <c r="IK680" s="14"/>
      <c r="IL680" s="14"/>
      <c r="IM680" s="14"/>
      <c r="IN680" s="14"/>
      <c r="IO680" s="14"/>
      <c r="IP680" s="14"/>
      <c r="IQ680" s="14"/>
    </row>
    <row r="681" spans="1:251" s="13" customFormat="1" ht="16.5">
      <c r="A681" s="237"/>
      <c r="B681" s="237"/>
      <c r="C681" s="237"/>
      <c r="D681" s="237"/>
      <c r="E681" s="238"/>
      <c r="F681" s="238"/>
      <c r="G681" s="239"/>
      <c r="H681" s="238"/>
      <c r="I681" s="238"/>
      <c r="J681" s="238"/>
      <c r="K681" s="240"/>
      <c r="L681" s="241"/>
      <c r="M681" s="242"/>
      <c r="N681" s="243"/>
      <c r="O681" s="242"/>
      <c r="P681" s="244"/>
      <c r="Q681" s="12"/>
      <c r="R681" s="12"/>
      <c r="S681" s="12"/>
      <c r="T681" s="12"/>
      <c r="U681" s="12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  <c r="IH681" s="14"/>
      <c r="II681" s="14"/>
      <c r="IJ681" s="14"/>
      <c r="IK681" s="14"/>
      <c r="IL681" s="14"/>
      <c r="IM681" s="14"/>
      <c r="IN681" s="14"/>
      <c r="IO681" s="14"/>
      <c r="IP681" s="14"/>
      <c r="IQ681" s="14"/>
    </row>
    <row r="682" spans="1:251" s="13" customFormat="1" ht="16.5">
      <c r="A682" s="237"/>
      <c r="B682" s="237"/>
      <c r="C682" s="237"/>
      <c r="D682" s="237"/>
      <c r="E682" s="238"/>
      <c r="F682" s="238"/>
      <c r="G682" s="239"/>
      <c r="H682" s="238"/>
      <c r="I682" s="238"/>
      <c r="J682" s="238"/>
      <c r="K682" s="240"/>
      <c r="L682" s="241"/>
      <c r="M682" s="242"/>
      <c r="N682" s="243"/>
      <c r="O682" s="242"/>
      <c r="P682" s="244"/>
      <c r="Q682" s="12"/>
      <c r="R682" s="12"/>
      <c r="S682" s="12"/>
      <c r="T682" s="12"/>
      <c r="U682" s="12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  <c r="IH682" s="14"/>
      <c r="II682" s="14"/>
      <c r="IJ682" s="14"/>
      <c r="IK682" s="14"/>
      <c r="IL682" s="14"/>
      <c r="IM682" s="14"/>
      <c r="IN682" s="14"/>
      <c r="IO682" s="14"/>
      <c r="IP682" s="14"/>
      <c r="IQ682" s="14"/>
    </row>
    <row r="683" spans="1:251" s="13" customFormat="1" ht="16.5">
      <c r="A683" s="237"/>
      <c r="B683" s="237"/>
      <c r="C683" s="237"/>
      <c r="D683" s="237"/>
      <c r="E683" s="238"/>
      <c r="F683" s="238"/>
      <c r="G683" s="239"/>
      <c r="H683" s="238"/>
      <c r="I683" s="238"/>
      <c r="J683" s="238"/>
      <c r="K683" s="240"/>
      <c r="L683" s="241"/>
      <c r="M683" s="242"/>
      <c r="N683" s="243"/>
      <c r="O683" s="242"/>
      <c r="P683" s="244"/>
      <c r="Q683" s="12"/>
      <c r="R683" s="12"/>
      <c r="S683" s="12"/>
      <c r="T683" s="12"/>
      <c r="U683" s="12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  <c r="IH683" s="14"/>
      <c r="II683" s="14"/>
      <c r="IJ683" s="14"/>
      <c r="IK683" s="14"/>
      <c r="IL683" s="14"/>
      <c r="IM683" s="14"/>
      <c r="IN683" s="14"/>
      <c r="IO683" s="14"/>
      <c r="IP683" s="14"/>
      <c r="IQ683" s="14"/>
    </row>
    <row r="684" spans="1:251" s="13" customFormat="1" ht="16.5">
      <c r="A684" s="237"/>
      <c r="B684" s="237"/>
      <c r="C684" s="237"/>
      <c r="D684" s="237"/>
      <c r="E684" s="238"/>
      <c r="F684" s="238"/>
      <c r="G684" s="239"/>
      <c r="H684" s="238"/>
      <c r="I684" s="238"/>
      <c r="J684" s="238"/>
      <c r="K684" s="240"/>
      <c r="L684" s="241"/>
      <c r="M684" s="242"/>
      <c r="N684" s="243"/>
      <c r="O684" s="242"/>
      <c r="P684" s="244"/>
      <c r="Q684" s="12"/>
      <c r="R684" s="12"/>
      <c r="S684" s="12"/>
      <c r="T684" s="12"/>
      <c r="U684" s="12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  <c r="IH684" s="14"/>
      <c r="II684" s="14"/>
      <c r="IJ684" s="14"/>
      <c r="IK684" s="14"/>
      <c r="IL684" s="14"/>
      <c r="IM684" s="14"/>
      <c r="IN684" s="14"/>
      <c r="IO684" s="14"/>
      <c r="IP684" s="14"/>
      <c r="IQ684" s="14"/>
    </row>
    <row r="685" spans="1:251" s="13" customFormat="1" ht="16.5">
      <c r="A685" s="237"/>
      <c r="B685" s="237"/>
      <c r="C685" s="237"/>
      <c r="D685" s="237"/>
      <c r="E685" s="238"/>
      <c r="F685" s="238"/>
      <c r="G685" s="239"/>
      <c r="H685" s="238"/>
      <c r="I685" s="238"/>
      <c r="J685" s="238"/>
      <c r="K685" s="240"/>
      <c r="L685" s="241"/>
      <c r="M685" s="242"/>
      <c r="N685" s="243"/>
      <c r="O685" s="242"/>
      <c r="P685" s="244"/>
      <c r="Q685" s="12"/>
      <c r="R685" s="12"/>
      <c r="S685" s="12"/>
      <c r="T685" s="12"/>
      <c r="U685" s="12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  <c r="IH685" s="14"/>
      <c r="II685" s="14"/>
      <c r="IJ685" s="14"/>
      <c r="IK685" s="14"/>
      <c r="IL685" s="14"/>
      <c r="IM685" s="14"/>
      <c r="IN685" s="14"/>
      <c r="IO685" s="14"/>
      <c r="IP685" s="14"/>
      <c r="IQ685" s="14"/>
    </row>
    <row r="686" spans="1:251" s="13" customFormat="1" ht="16.5">
      <c r="A686" s="237"/>
      <c r="B686" s="237"/>
      <c r="C686" s="237"/>
      <c r="D686" s="237"/>
      <c r="E686" s="238"/>
      <c r="F686" s="238"/>
      <c r="G686" s="239"/>
      <c r="H686" s="238"/>
      <c r="I686" s="238"/>
      <c r="J686" s="238"/>
      <c r="K686" s="240"/>
      <c r="L686" s="241"/>
      <c r="M686" s="242"/>
      <c r="N686" s="243"/>
      <c r="O686" s="242"/>
      <c r="P686" s="244"/>
      <c r="Q686" s="12"/>
      <c r="R686" s="12"/>
      <c r="S686" s="12"/>
      <c r="T686" s="12"/>
      <c r="U686" s="12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  <c r="IH686" s="14"/>
      <c r="II686" s="14"/>
      <c r="IJ686" s="14"/>
      <c r="IK686" s="14"/>
      <c r="IL686" s="14"/>
      <c r="IM686" s="14"/>
      <c r="IN686" s="14"/>
      <c r="IO686" s="14"/>
      <c r="IP686" s="14"/>
      <c r="IQ686" s="14"/>
    </row>
    <row r="687" spans="1:251" s="13" customFormat="1" ht="16.5">
      <c r="A687" s="237"/>
      <c r="B687" s="237"/>
      <c r="C687" s="237"/>
      <c r="D687" s="237"/>
      <c r="E687" s="238"/>
      <c r="F687" s="238"/>
      <c r="G687" s="239"/>
      <c r="H687" s="238"/>
      <c r="I687" s="238"/>
      <c r="J687" s="238"/>
      <c r="K687" s="240"/>
      <c r="L687" s="241"/>
      <c r="M687" s="242"/>
      <c r="N687" s="243"/>
      <c r="O687" s="242"/>
      <c r="P687" s="244"/>
      <c r="Q687" s="12"/>
      <c r="R687" s="12"/>
      <c r="S687" s="12"/>
      <c r="T687" s="12"/>
      <c r="U687" s="12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  <c r="IH687" s="14"/>
      <c r="II687" s="14"/>
      <c r="IJ687" s="14"/>
      <c r="IK687" s="14"/>
      <c r="IL687" s="14"/>
      <c r="IM687" s="14"/>
      <c r="IN687" s="14"/>
      <c r="IO687" s="14"/>
      <c r="IP687" s="14"/>
      <c r="IQ687" s="14"/>
    </row>
    <row r="688" spans="1:251" s="13" customFormat="1" ht="16.5">
      <c r="A688" s="237"/>
      <c r="B688" s="237"/>
      <c r="C688" s="237"/>
      <c r="D688" s="237"/>
      <c r="E688" s="238"/>
      <c r="F688" s="238"/>
      <c r="G688" s="239"/>
      <c r="H688" s="238"/>
      <c r="I688" s="238"/>
      <c r="J688" s="238"/>
      <c r="K688" s="240"/>
      <c r="L688" s="241"/>
      <c r="M688" s="242"/>
      <c r="N688" s="243"/>
      <c r="O688" s="242"/>
      <c r="P688" s="244"/>
      <c r="Q688" s="12"/>
      <c r="R688" s="12"/>
      <c r="S688" s="12"/>
      <c r="T688" s="12"/>
      <c r="U688" s="12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  <c r="IH688" s="14"/>
      <c r="II688" s="14"/>
      <c r="IJ688" s="14"/>
      <c r="IK688" s="14"/>
      <c r="IL688" s="14"/>
      <c r="IM688" s="14"/>
      <c r="IN688" s="14"/>
      <c r="IO688" s="14"/>
      <c r="IP688" s="14"/>
      <c r="IQ688" s="14"/>
    </row>
    <row r="689" spans="1:251" s="13" customFormat="1" ht="16.5">
      <c r="A689" s="237"/>
      <c r="B689" s="237"/>
      <c r="C689" s="237"/>
      <c r="D689" s="237"/>
      <c r="E689" s="238"/>
      <c r="F689" s="238"/>
      <c r="G689" s="239"/>
      <c r="H689" s="238"/>
      <c r="I689" s="238"/>
      <c r="J689" s="238"/>
      <c r="K689" s="240"/>
      <c r="L689" s="241"/>
      <c r="M689" s="242"/>
      <c r="N689" s="243"/>
      <c r="O689" s="242"/>
      <c r="P689" s="244"/>
      <c r="Q689" s="12"/>
      <c r="R689" s="12"/>
      <c r="S689" s="12"/>
      <c r="T689" s="12"/>
      <c r="U689" s="12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  <c r="IH689" s="14"/>
      <c r="II689" s="14"/>
      <c r="IJ689" s="14"/>
      <c r="IK689" s="14"/>
      <c r="IL689" s="14"/>
      <c r="IM689" s="14"/>
      <c r="IN689" s="14"/>
      <c r="IO689" s="14"/>
      <c r="IP689" s="14"/>
      <c r="IQ689" s="14"/>
    </row>
    <row r="690" spans="1:251" s="13" customFormat="1" ht="16.5">
      <c r="A690" s="237"/>
      <c r="B690" s="237"/>
      <c r="C690" s="237"/>
      <c r="D690" s="237"/>
      <c r="E690" s="238"/>
      <c r="F690" s="238"/>
      <c r="G690" s="239"/>
      <c r="H690" s="238"/>
      <c r="I690" s="238"/>
      <c r="J690" s="238"/>
      <c r="K690" s="240"/>
      <c r="L690" s="241"/>
      <c r="M690" s="242"/>
      <c r="N690" s="243"/>
      <c r="O690" s="242"/>
      <c r="P690" s="244"/>
      <c r="Q690" s="12"/>
      <c r="R690" s="12"/>
      <c r="S690" s="12"/>
      <c r="T690" s="12"/>
      <c r="U690" s="12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  <c r="IH690" s="14"/>
      <c r="II690" s="14"/>
      <c r="IJ690" s="14"/>
      <c r="IK690" s="14"/>
      <c r="IL690" s="14"/>
      <c r="IM690" s="14"/>
      <c r="IN690" s="14"/>
      <c r="IO690" s="14"/>
      <c r="IP690" s="14"/>
      <c r="IQ690" s="14"/>
    </row>
    <row r="691" spans="1:251" s="13" customFormat="1" ht="16.5">
      <c r="A691" s="237"/>
      <c r="B691" s="237"/>
      <c r="C691" s="237"/>
      <c r="D691" s="237"/>
      <c r="E691" s="238"/>
      <c r="F691" s="238"/>
      <c r="G691" s="239"/>
      <c r="H691" s="238"/>
      <c r="I691" s="238"/>
      <c r="J691" s="238"/>
      <c r="K691" s="240"/>
      <c r="L691" s="241"/>
      <c r="M691" s="242"/>
      <c r="N691" s="243"/>
      <c r="O691" s="242"/>
      <c r="P691" s="244"/>
      <c r="Q691" s="12"/>
      <c r="R691" s="12"/>
      <c r="S691" s="12"/>
      <c r="T691" s="12"/>
      <c r="U691" s="12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  <c r="IH691" s="14"/>
      <c r="II691" s="14"/>
      <c r="IJ691" s="14"/>
      <c r="IK691" s="14"/>
      <c r="IL691" s="14"/>
      <c r="IM691" s="14"/>
      <c r="IN691" s="14"/>
      <c r="IO691" s="14"/>
      <c r="IP691" s="14"/>
      <c r="IQ691" s="14"/>
    </row>
    <row r="692" spans="1:251" s="13" customFormat="1" ht="16.5">
      <c r="A692" s="237"/>
      <c r="B692" s="237"/>
      <c r="C692" s="237"/>
      <c r="D692" s="237"/>
      <c r="E692" s="238"/>
      <c r="F692" s="238"/>
      <c r="G692" s="239"/>
      <c r="H692" s="238"/>
      <c r="I692" s="238"/>
      <c r="J692" s="238"/>
      <c r="K692" s="240"/>
      <c r="L692" s="241"/>
      <c r="M692" s="242"/>
      <c r="N692" s="243"/>
      <c r="O692" s="242"/>
      <c r="P692" s="244"/>
      <c r="Q692" s="12"/>
      <c r="R692" s="12"/>
      <c r="S692" s="12"/>
      <c r="T692" s="12"/>
      <c r="U692" s="12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  <c r="IH692" s="14"/>
      <c r="II692" s="14"/>
      <c r="IJ692" s="14"/>
      <c r="IK692" s="14"/>
      <c r="IL692" s="14"/>
      <c r="IM692" s="14"/>
      <c r="IN692" s="14"/>
      <c r="IO692" s="14"/>
      <c r="IP692" s="14"/>
      <c r="IQ692" s="14"/>
    </row>
    <row r="693" spans="1:251" s="13" customFormat="1" ht="16.5">
      <c r="A693" s="237"/>
      <c r="B693" s="237"/>
      <c r="C693" s="237"/>
      <c r="D693" s="237"/>
      <c r="E693" s="238"/>
      <c r="F693" s="238"/>
      <c r="G693" s="239"/>
      <c r="H693" s="238"/>
      <c r="I693" s="238"/>
      <c r="J693" s="238"/>
      <c r="K693" s="240"/>
      <c r="L693" s="241"/>
      <c r="M693" s="242"/>
      <c r="N693" s="243"/>
      <c r="O693" s="242"/>
      <c r="P693" s="244"/>
      <c r="Q693" s="12"/>
      <c r="R693" s="12"/>
      <c r="S693" s="12"/>
      <c r="T693" s="12"/>
      <c r="U693" s="12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  <c r="IH693" s="14"/>
      <c r="II693" s="14"/>
      <c r="IJ693" s="14"/>
      <c r="IK693" s="14"/>
      <c r="IL693" s="14"/>
      <c r="IM693" s="14"/>
      <c r="IN693" s="14"/>
      <c r="IO693" s="14"/>
      <c r="IP693" s="14"/>
      <c r="IQ693" s="14"/>
    </row>
    <row r="694" spans="1:251" s="13" customFormat="1" ht="16.5">
      <c r="A694" s="237"/>
      <c r="B694" s="237"/>
      <c r="C694" s="237"/>
      <c r="D694" s="237"/>
      <c r="E694" s="238"/>
      <c r="F694" s="238"/>
      <c r="G694" s="239"/>
      <c r="H694" s="238"/>
      <c r="I694" s="238"/>
      <c r="J694" s="238"/>
      <c r="K694" s="240"/>
      <c r="L694" s="241"/>
      <c r="M694" s="242"/>
      <c r="N694" s="243"/>
      <c r="O694" s="242"/>
      <c r="P694" s="244"/>
      <c r="Q694" s="12"/>
      <c r="R694" s="12"/>
      <c r="S694" s="12"/>
      <c r="T694" s="12"/>
      <c r="U694" s="12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  <c r="IH694" s="14"/>
      <c r="II694" s="14"/>
      <c r="IJ694" s="14"/>
      <c r="IK694" s="14"/>
      <c r="IL694" s="14"/>
      <c r="IM694" s="14"/>
      <c r="IN694" s="14"/>
      <c r="IO694" s="14"/>
      <c r="IP694" s="14"/>
      <c r="IQ694" s="14"/>
    </row>
    <row r="695" spans="1:251" s="13" customFormat="1" ht="16.5">
      <c r="A695" s="237"/>
      <c r="B695" s="237"/>
      <c r="C695" s="237"/>
      <c r="D695" s="237"/>
      <c r="E695" s="238"/>
      <c r="F695" s="238"/>
      <c r="G695" s="239"/>
      <c r="H695" s="238"/>
      <c r="I695" s="238"/>
      <c r="J695" s="238"/>
      <c r="K695" s="240"/>
      <c r="L695" s="241"/>
      <c r="M695" s="242"/>
      <c r="N695" s="243"/>
      <c r="O695" s="242"/>
      <c r="P695" s="244"/>
      <c r="Q695" s="12"/>
      <c r="R695" s="12"/>
      <c r="S695" s="12"/>
      <c r="T695" s="12"/>
      <c r="U695" s="12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  <c r="IH695" s="14"/>
      <c r="II695" s="14"/>
      <c r="IJ695" s="14"/>
      <c r="IK695" s="14"/>
      <c r="IL695" s="14"/>
      <c r="IM695" s="14"/>
      <c r="IN695" s="14"/>
      <c r="IO695" s="14"/>
      <c r="IP695" s="14"/>
      <c r="IQ695" s="14"/>
    </row>
    <row r="696" spans="1:251" s="13" customFormat="1" ht="16.5">
      <c r="A696" s="237"/>
      <c r="B696" s="237"/>
      <c r="C696" s="237"/>
      <c r="D696" s="237"/>
      <c r="E696" s="238"/>
      <c r="F696" s="238"/>
      <c r="G696" s="239"/>
      <c r="H696" s="238"/>
      <c r="I696" s="238"/>
      <c r="J696" s="238"/>
      <c r="K696" s="240"/>
      <c r="L696" s="241"/>
      <c r="M696" s="242"/>
      <c r="N696" s="243"/>
      <c r="O696" s="242"/>
      <c r="P696" s="244"/>
      <c r="Q696" s="12"/>
      <c r="R696" s="12"/>
      <c r="S696" s="12"/>
      <c r="T696" s="12"/>
      <c r="U696" s="12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  <c r="IH696" s="14"/>
      <c r="II696" s="14"/>
      <c r="IJ696" s="14"/>
      <c r="IK696" s="14"/>
      <c r="IL696" s="14"/>
      <c r="IM696" s="14"/>
      <c r="IN696" s="14"/>
      <c r="IO696" s="14"/>
      <c r="IP696" s="14"/>
      <c r="IQ696" s="14"/>
    </row>
    <row r="697" spans="1:251" s="13" customFormat="1" ht="16.5">
      <c r="A697" s="237"/>
      <c r="B697" s="237"/>
      <c r="C697" s="237"/>
      <c r="D697" s="237"/>
      <c r="E697" s="238"/>
      <c r="F697" s="238"/>
      <c r="G697" s="239"/>
      <c r="H697" s="238"/>
      <c r="I697" s="238"/>
      <c r="J697" s="238"/>
      <c r="K697" s="240"/>
      <c r="L697" s="241"/>
      <c r="M697" s="242"/>
      <c r="N697" s="243"/>
      <c r="O697" s="242"/>
      <c r="P697" s="244"/>
      <c r="Q697" s="12"/>
      <c r="R697" s="12"/>
      <c r="S697" s="12"/>
      <c r="T697" s="12"/>
      <c r="U697" s="12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  <c r="IH697" s="14"/>
      <c r="II697" s="14"/>
      <c r="IJ697" s="14"/>
      <c r="IK697" s="14"/>
      <c r="IL697" s="14"/>
      <c r="IM697" s="14"/>
      <c r="IN697" s="14"/>
      <c r="IO697" s="14"/>
      <c r="IP697" s="14"/>
      <c r="IQ697" s="14"/>
    </row>
    <row r="698" spans="1:251" s="13" customFormat="1" ht="16.5">
      <c r="A698" s="237"/>
      <c r="B698" s="237"/>
      <c r="C698" s="237"/>
      <c r="D698" s="237"/>
      <c r="E698" s="238"/>
      <c r="F698" s="238"/>
      <c r="G698" s="239"/>
      <c r="H698" s="238"/>
      <c r="I698" s="238"/>
      <c r="J698" s="238"/>
      <c r="K698" s="240"/>
      <c r="L698" s="241"/>
      <c r="M698" s="242"/>
      <c r="N698" s="243"/>
      <c r="O698" s="242"/>
      <c r="P698" s="244"/>
      <c r="Q698" s="12"/>
      <c r="R698" s="12"/>
      <c r="S698" s="12"/>
      <c r="T698" s="12"/>
      <c r="U698" s="12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  <c r="IH698" s="14"/>
      <c r="II698" s="14"/>
      <c r="IJ698" s="14"/>
      <c r="IK698" s="14"/>
      <c r="IL698" s="14"/>
      <c r="IM698" s="14"/>
      <c r="IN698" s="14"/>
      <c r="IO698" s="14"/>
      <c r="IP698" s="14"/>
      <c r="IQ698" s="14"/>
    </row>
    <row r="699" spans="1:251" s="13" customFormat="1" ht="16.5">
      <c r="A699" s="237"/>
      <c r="B699" s="237"/>
      <c r="C699" s="237"/>
      <c r="D699" s="237"/>
      <c r="E699" s="238"/>
      <c r="F699" s="238"/>
      <c r="G699" s="239"/>
      <c r="H699" s="238"/>
      <c r="I699" s="238"/>
      <c r="J699" s="238"/>
      <c r="K699" s="240"/>
      <c r="L699" s="241"/>
      <c r="M699" s="242"/>
      <c r="N699" s="243"/>
      <c r="O699" s="242"/>
      <c r="P699" s="244"/>
      <c r="Q699" s="12"/>
      <c r="R699" s="12"/>
      <c r="S699" s="12"/>
      <c r="T699" s="12"/>
      <c r="U699" s="12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  <c r="IH699" s="14"/>
      <c r="II699" s="14"/>
      <c r="IJ699" s="14"/>
      <c r="IK699" s="14"/>
      <c r="IL699" s="14"/>
      <c r="IM699" s="14"/>
      <c r="IN699" s="14"/>
      <c r="IO699" s="14"/>
      <c r="IP699" s="14"/>
      <c r="IQ699" s="14"/>
    </row>
    <row r="700" spans="1:251" s="13" customFormat="1" ht="16.5">
      <c r="A700" s="237"/>
      <c r="B700" s="237"/>
      <c r="C700" s="237"/>
      <c r="D700" s="237"/>
      <c r="E700" s="238"/>
      <c r="F700" s="238"/>
      <c r="G700" s="239"/>
      <c r="H700" s="238"/>
      <c r="I700" s="238"/>
      <c r="J700" s="238"/>
      <c r="K700" s="240"/>
      <c r="L700" s="241"/>
      <c r="M700" s="242"/>
      <c r="N700" s="243"/>
      <c r="O700" s="242"/>
      <c r="P700" s="244"/>
      <c r="Q700" s="12"/>
      <c r="R700" s="12"/>
      <c r="S700" s="12"/>
      <c r="T700" s="12"/>
      <c r="U700" s="12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  <c r="IH700" s="14"/>
      <c r="II700" s="14"/>
      <c r="IJ700" s="14"/>
      <c r="IK700" s="14"/>
      <c r="IL700" s="14"/>
      <c r="IM700" s="14"/>
      <c r="IN700" s="14"/>
      <c r="IO700" s="14"/>
      <c r="IP700" s="14"/>
      <c r="IQ700" s="14"/>
    </row>
    <row r="701" spans="1:251" s="13" customFormat="1" ht="16.5">
      <c r="A701" s="237"/>
      <c r="B701" s="237"/>
      <c r="C701" s="237"/>
      <c r="D701" s="237"/>
      <c r="E701" s="238"/>
      <c r="F701" s="238"/>
      <c r="G701" s="239"/>
      <c r="H701" s="238"/>
      <c r="I701" s="238"/>
      <c r="J701" s="238"/>
      <c r="K701" s="240"/>
      <c r="L701" s="241"/>
      <c r="M701" s="242"/>
      <c r="N701" s="243"/>
      <c r="O701" s="242"/>
      <c r="P701" s="244"/>
      <c r="Q701" s="12"/>
      <c r="R701" s="12"/>
      <c r="S701" s="12"/>
      <c r="T701" s="12"/>
      <c r="U701" s="12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  <c r="IH701" s="14"/>
      <c r="II701" s="14"/>
      <c r="IJ701" s="14"/>
      <c r="IK701" s="14"/>
      <c r="IL701" s="14"/>
      <c r="IM701" s="14"/>
      <c r="IN701" s="14"/>
      <c r="IO701" s="14"/>
      <c r="IP701" s="14"/>
      <c r="IQ701" s="14"/>
    </row>
    <row r="702" spans="1:251" s="13" customFormat="1" ht="16.5">
      <c r="A702" s="237"/>
      <c r="B702" s="237"/>
      <c r="C702" s="237"/>
      <c r="D702" s="237"/>
      <c r="E702" s="238"/>
      <c r="F702" s="238"/>
      <c r="G702" s="239"/>
      <c r="H702" s="238"/>
      <c r="I702" s="238"/>
      <c r="J702" s="238"/>
      <c r="K702" s="240"/>
      <c r="L702" s="241"/>
      <c r="M702" s="242"/>
      <c r="N702" s="243"/>
      <c r="O702" s="242"/>
      <c r="P702" s="244"/>
      <c r="Q702" s="12"/>
      <c r="R702" s="12"/>
      <c r="S702" s="12"/>
      <c r="T702" s="12"/>
      <c r="U702" s="12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  <c r="IC702" s="14"/>
      <c r="ID702" s="14"/>
      <c r="IE702" s="14"/>
      <c r="IF702" s="14"/>
      <c r="IG702" s="14"/>
      <c r="IH702" s="14"/>
      <c r="II702" s="14"/>
      <c r="IJ702" s="14"/>
      <c r="IK702" s="14"/>
      <c r="IL702" s="14"/>
      <c r="IM702" s="14"/>
      <c r="IN702" s="14"/>
      <c r="IO702" s="14"/>
      <c r="IP702" s="14"/>
      <c r="IQ702" s="14"/>
    </row>
    <row r="703" spans="1:251" s="13" customFormat="1" ht="16.5">
      <c r="A703" s="237"/>
      <c r="B703" s="237"/>
      <c r="C703" s="237"/>
      <c r="D703" s="237"/>
      <c r="E703" s="238"/>
      <c r="F703" s="238"/>
      <c r="G703" s="239"/>
      <c r="H703" s="238"/>
      <c r="I703" s="238"/>
      <c r="J703" s="238"/>
      <c r="K703" s="240"/>
      <c r="L703" s="241"/>
      <c r="M703" s="242"/>
      <c r="N703" s="243"/>
      <c r="O703" s="242"/>
      <c r="P703" s="244"/>
      <c r="Q703" s="12"/>
      <c r="R703" s="12"/>
      <c r="S703" s="12"/>
      <c r="T703" s="12"/>
      <c r="U703" s="12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  <c r="HY703" s="14"/>
      <c r="HZ703" s="14"/>
      <c r="IA703" s="14"/>
      <c r="IB703" s="14"/>
      <c r="IC703" s="14"/>
      <c r="ID703" s="14"/>
      <c r="IE703" s="14"/>
      <c r="IF703" s="14"/>
      <c r="IG703" s="14"/>
      <c r="IH703" s="14"/>
      <c r="II703" s="14"/>
      <c r="IJ703" s="14"/>
      <c r="IK703" s="14"/>
      <c r="IL703" s="14"/>
      <c r="IM703" s="14"/>
      <c r="IN703" s="14"/>
      <c r="IO703" s="14"/>
      <c r="IP703" s="14"/>
      <c r="IQ703" s="14"/>
    </row>
    <row r="704" spans="1:251" s="13" customFormat="1" ht="16.5">
      <c r="A704" s="237"/>
      <c r="B704" s="237"/>
      <c r="C704" s="237"/>
      <c r="D704" s="237"/>
      <c r="E704" s="238"/>
      <c r="F704" s="238"/>
      <c r="G704" s="239"/>
      <c r="H704" s="238"/>
      <c r="I704" s="238"/>
      <c r="J704" s="238"/>
      <c r="K704" s="240"/>
      <c r="L704" s="241"/>
      <c r="M704" s="242"/>
      <c r="N704" s="243"/>
      <c r="O704" s="242"/>
      <c r="P704" s="244"/>
      <c r="Q704" s="12"/>
      <c r="R704" s="12"/>
      <c r="S704" s="12"/>
      <c r="T704" s="12"/>
      <c r="U704" s="12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  <c r="HH704" s="14"/>
      <c r="HI704" s="14"/>
      <c r="HJ704" s="14"/>
      <c r="HK704" s="14"/>
      <c r="HL704" s="14"/>
      <c r="HM704" s="14"/>
      <c r="HN704" s="14"/>
      <c r="HO704" s="14"/>
      <c r="HP704" s="14"/>
      <c r="HQ704" s="14"/>
      <c r="HR704" s="14"/>
      <c r="HS704" s="14"/>
      <c r="HT704" s="14"/>
      <c r="HU704" s="14"/>
      <c r="HV704" s="14"/>
      <c r="HW704" s="14"/>
      <c r="HX704" s="14"/>
      <c r="HY704" s="14"/>
      <c r="HZ704" s="14"/>
      <c r="IA704" s="14"/>
      <c r="IB704" s="14"/>
      <c r="IC704" s="14"/>
      <c r="ID704" s="14"/>
      <c r="IE704" s="14"/>
      <c r="IF704" s="14"/>
      <c r="IG704" s="14"/>
      <c r="IH704" s="14"/>
      <c r="II704" s="14"/>
      <c r="IJ704" s="14"/>
      <c r="IK704" s="14"/>
      <c r="IL704" s="14"/>
      <c r="IM704" s="14"/>
      <c r="IN704" s="14"/>
      <c r="IO704" s="14"/>
      <c r="IP704" s="14"/>
      <c r="IQ704" s="14"/>
    </row>
    <row r="705" spans="1:251" s="13" customFormat="1" ht="16.5">
      <c r="A705" s="237"/>
      <c r="B705" s="237"/>
      <c r="C705" s="237"/>
      <c r="D705" s="237"/>
      <c r="E705" s="238"/>
      <c r="F705" s="238"/>
      <c r="G705" s="239"/>
      <c r="H705" s="238"/>
      <c r="I705" s="238"/>
      <c r="J705" s="238"/>
      <c r="K705" s="240"/>
      <c r="L705" s="241"/>
      <c r="M705" s="242"/>
      <c r="N705" s="243"/>
      <c r="O705" s="242"/>
      <c r="P705" s="244"/>
      <c r="Q705" s="12"/>
      <c r="R705" s="12"/>
      <c r="S705" s="12"/>
      <c r="T705" s="12"/>
      <c r="U705" s="12"/>
      <c r="GW705" s="14"/>
      <c r="GX705" s="14"/>
      <c r="GY705" s="14"/>
      <c r="GZ705" s="14"/>
      <c r="HA705" s="14"/>
      <c r="HB705" s="14"/>
      <c r="HC705" s="14"/>
      <c r="HD705" s="14"/>
      <c r="HE705" s="14"/>
      <c r="HF705" s="14"/>
      <c r="HG705" s="14"/>
      <c r="HH705" s="14"/>
      <c r="HI705" s="14"/>
      <c r="HJ705" s="14"/>
      <c r="HK705" s="14"/>
      <c r="HL705" s="14"/>
      <c r="HM705" s="14"/>
      <c r="HN705" s="14"/>
      <c r="HO705" s="14"/>
      <c r="HP705" s="14"/>
      <c r="HQ705" s="14"/>
      <c r="HR705" s="14"/>
      <c r="HS705" s="14"/>
      <c r="HT705" s="14"/>
      <c r="HU705" s="14"/>
      <c r="HV705" s="14"/>
      <c r="HW705" s="14"/>
      <c r="HX705" s="14"/>
      <c r="HY705" s="14"/>
      <c r="HZ705" s="14"/>
      <c r="IA705" s="14"/>
      <c r="IB705" s="14"/>
      <c r="IC705" s="14"/>
      <c r="ID705" s="14"/>
      <c r="IE705" s="14"/>
      <c r="IF705" s="14"/>
      <c r="IG705" s="14"/>
      <c r="IH705" s="14"/>
      <c r="II705" s="14"/>
      <c r="IJ705" s="14"/>
      <c r="IK705" s="14"/>
      <c r="IL705" s="14"/>
      <c r="IM705" s="14"/>
      <c r="IN705" s="14"/>
      <c r="IO705" s="14"/>
      <c r="IP705" s="14"/>
      <c r="IQ705" s="14"/>
    </row>
    <row r="706" spans="1:251" s="13" customFormat="1" ht="16.5">
      <c r="A706" s="237"/>
      <c r="B706" s="237"/>
      <c r="C706" s="237"/>
      <c r="D706" s="237"/>
      <c r="E706" s="238"/>
      <c r="F706" s="238"/>
      <c r="G706" s="239"/>
      <c r="H706" s="238"/>
      <c r="I706" s="238"/>
      <c r="J706" s="238"/>
      <c r="K706" s="240"/>
      <c r="L706" s="241"/>
      <c r="M706" s="242"/>
      <c r="N706" s="243"/>
      <c r="O706" s="242"/>
      <c r="P706" s="244"/>
      <c r="Q706" s="12"/>
      <c r="R706" s="12"/>
      <c r="S706" s="12"/>
      <c r="T706" s="12"/>
      <c r="U706" s="12"/>
      <c r="GW706" s="14"/>
      <c r="GX706" s="14"/>
      <c r="GY706" s="14"/>
      <c r="GZ706" s="14"/>
      <c r="HA706" s="14"/>
      <c r="HB706" s="14"/>
      <c r="HC706" s="14"/>
      <c r="HD706" s="14"/>
      <c r="HE706" s="14"/>
      <c r="HF706" s="14"/>
      <c r="HG706" s="14"/>
      <c r="HH706" s="14"/>
      <c r="HI706" s="14"/>
      <c r="HJ706" s="14"/>
      <c r="HK706" s="14"/>
      <c r="HL706" s="14"/>
      <c r="HM706" s="14"/>
      <c r="HN706" s="14"/>
      <c r="HO706" s="14"/>
      <c r="HP706" s="14"/>
      <c r="HQ706" s="14"/>
      <c r="HR706" s="14"/>
      <c r="HS706" s="14"/>
      <c r="HT706" s="14"/>
      <c r="HU706" s="14"/>
      <c r="HV706" s="14"/>
      <c r="HW706" s="14"/>
      <c r="HX706" s="14"/>
      <c r="HY706" s="14"/>
      <c r="HZ706" s="14"/>
      <c r="IA706" s="14"/>
      <c r="IB706" s="14"/>
      <c r="IC706" s="14"/>
      <c r="ID706" s="14"/>
      <c r="IE706" s="14"/>
      <c r="IF706" s="14"/>
      <c r="IG706" s="14"/>
      <c r="IH706" s="14"/>
      <c r="II706" s="14"/>
      <c r="IJ706" s="14"/>
      <c r="IK706" s="14"/>
      <c r="IL706" s="14"/>
      <c r="IM706" s="14"/>
      <c r="IN706" s="14"/>
      <c r="IO706" s="14"/>
      <c r="IP706" s="14"/>
      <c r="IQ706" s="14"/>
    </row>
    <row r="707" spans="1:251" s="13" customFormat="1" ht="16.5">
      <c r="A707" s="237"/>
      <c r="B707" s="237"/>
      <c r="C707" s="237"/>
      <c r="D707" s="237"/>
      <c r="E707" s="238"/>
      <c r="F707" s="238"/>
      <c r="G707" s="239"/>
      <c r="H707" s="238"/>
      <c r="I707" s="238"/>
      <c r="J707" s="238"/>
      <c r="K707" s="240"/>
      <c r="L707" s="241"/>
      <c r="M707" s="242"/>
      <c r="N707" s="243"/>
      <c r="O707" s="242"/>
      <c r="P707" s="244"/>
      <c r="Q707" s="12"/>
      <c r="R707" s="12"/>
      <c r="S707" s="12"/>
      <c r="T707" s="12"/>
      <c r="U707" s="12"/>
      <c r="GW707" s="14"/>
      <c r="GX707" s="14"/>
      <c r="GY707" s="14"/>
      <c r="GZ707" s="14"/>
      <c r="HA707" s="14"/>
      <c r="HB707" s="14"/>
      <c r="HC707" s="14"/>
      <c r="HD707" s="14"/>
      <c r="HE707" s="14"/>
      <c r="HF707" s="14"/>
      <c r="HG707" s="14"/>
      <c r="HH707" s="14"/>
      <c r="HI707" s="14"/>
      <c r="HJ707" s="14"/>
      <c r="HK707" s="14"/>
      <c r="HL707" s="14"/>
      <c r="HM707" s="14"/>
      <c r="HN707" s="14"/>
      <c r="HO707" s="14"/>
      <c r="HP707" s="14"/>
      <c r="HQ707" s="14"/>
      <c r="HR707" s="14"/>
      <c r="HS707" s="14"/>
      <c r="HT707" s="14"/>
      <c r="HU707" s="14"/>
      <c r="HV707" s="14"/>
      <c r="HW707" s="14"/>
      <c r="HX707" s="14"/>
      <c r="HY707" s="14"/>
      <c r="HZ707" s="14"/>
      <c r="IA707" s="14"/>
      <c r="IB707" s="14"/>
      <c r="IC707" s="14"/>
      <c r="ID707" s="14"/>
      <c r="IE707" s="14"/>
      <c r="IF707" s="14"/>
      <c r="IG707" s="14"/>
      <c r="IH707" s="14"/>
      <c r="II707" s="14"/>
      <c r="IJ707" s="14"/>
      <c r="IK707" s="14"/>
      <c r="IL707" s="14"/>
      <c r="IM707" s="14"/>
      <c r="IN707" s="14"/>
      <c r="IO707" s="14"/>
      <c r="IP707" s="14"/>
      <c r="IQ707" s="14"/>
    </row>
    <row r="708" spans="1:251" s="13" customFormat="1" ht="16.5">
      <c r="A708" s="237"/>
      <c r="B708" s="237"/>
      <c r="C708" s="237"/>
      <c r="D708" s="237"/>
      <c r="E708" s="238"/>
      <c r="F708" s="238"/>
      <c r="G708" s="239"/>
      <c r="H708" s="238"/>
      <c r="I708" s="238"/>
      <c r="J708" s="238"/>
      <c r="K708" s="240"/>
      <c r="L708" s="241"/>
      <c r="M708" s="242"/>
      <c r="N708" s="243"/>
      <c r="O708" s="242"/>
      <c r="P708" s="244"/>
      <c r="Q708" s="12"/>
      <c r="R708" s="12"/>
      <c r="S708" s="12"/>
      <c r="T708" s="12"/>
      <c r="U708" s="12"/>
      <c r="GW708" s="14"/>
      <c r="GX708" s="14"/>
      <c r="GY708" s="14"/>
      <c r="GZ708" s="14"/>
      <c r="HA708" s="14"/>
      <c r="HB708" s="14"/>
      <c r="HC708" s="14"/>
      <c r="HD708" s="14"/>
      <c r="HE708" s="14"/>
      <c r="HF708" s="14"/>
      <c r="HG708" s="14"/>
      <c r="HH708" s="14"/>
      <c r="HI708" s="14"/>
      <c r="HJ708" s="14"/>
      <c r="HK708" s="14"/>
      <c r="HL708" s="14"/>
      <c r="HM708" s="14"/>
      <c r="HN708" s="14"/>
      <c r="HO708" s="14"/>
      <c r="HP708" s="14"/>
      <c r="HQ708" s="14"/>
      <c r="HR708" s="14"/>
      <c r="HS708" s="14"/>
      <c r="HT708" s="14"/>
      <c r="HU708" s="14"/>
      <c r="HV708" s="14"/>
      <c r="HW708" s="14"/>
      <c r="HX708" s="14"/>
      <c r="HY708" s="14"/>
      <c r="HZ708" s="14"/>
      <c r="IA708" s="14"/>
      <c r="IB708" s="14"/>
      <c r="IC708" s="14"/>
      <c r="ID708" s="14"/>
      <c r="IE708" s="14"/>
      <c r="IF708" s="14"/>
      <c r="IG708" s="14"/>
      <c r="IH708" s="14"/>
      <c r="II708" s="14"/>
      <c r="IJ708" s="14"/>
      <c r="IK708" s="14"/>
      <c r="IL708" s="14"/>
      <c r="IM708" s="14"/>
      <c r="IN708" s="14"/>
      <c r="IO708" s="14"/>
      <c r="IP708" s="14"/>
      <c r="IQ708" s="14"/>
    </row>
    <row r="709" spans="1:251" s="13" customFormat="1" ht="16.5">
      <c r="A709" s="237"/>
      <c r="B709" s="237"/>
      <c r="C709" s="237"/>
      <c r="D709" s="237"/>
      <c r="E709" s="238"/>
      <c r="F709" s="238"/>
      <c r="G709" s="239"/>
      <c r="H709" s="238"/>
      <c r="I709" s="238"/>
      <c r="J709" s="238"/>
      <c r="K709" s="240"/>
      <c r="L709" s="241"/>
      <c r="M709" s="242"/>
      <c r="N709" s="243"/>
      <c r="O709" s="242"/>
      <c r="P709" s="244"/>
      <c r="Q709" s="12"/>
      <c r="R709" s="12"/>
      <c r="S709" s="12"/>
      <c r="T709" s="12"/>
      <c r="U709" s="12"/>
      <c r="GW709" s="14"/>
      <c r="GX709" s="14"/>
      <c r="GY709" s="14"/>
      <c r="GZ709" s="14"/>
      <c r="HA709" s="14"/>
      <c r="HB709" s="14"/>
      <c r="HC709" s="14"/>
      <c r="HD709" s="14"/>
      <c r="HE709" s="14"/>
      <c r="HF709" s="14"/>
      <c r="HG709" s="14"/>
      <c r="HH709" s="14"/>
      <c r="HI709" s="14"/>
      <c r="HJ709" s="14"/>
      <c r="HK709" s="14"/>
      <c r="HL709" s="14"/>
      <c r="HM709" s="14"/>
      <c r="HN709" s="14"/>
      <c r="HO709" s="14"/>
      <c r="HP709" s="14"/>
      <c r="HQ709" s="14"/>
      <c r="HR709" s="14"/>
      <c r="HS709" s="14"/>
      <c r="HT709" s="14"/>
      <c r="HU709" s="14"/>
      <c r="HV709" s="14"/>
      <c r="HW709" s="14"/>
      <c r="HX709" s="14"/>
      <c r="HY709" s="14"/>
      <c r="HZ709" s="14"/>
      <c r="IA709" s="14"/>
      <c r="IB709" s="14"/>
      <c r="IC709" s="14"/>
      <c r="ID709" s="14"/>
      <c r="IE709" s="14"/>
      <c r="IF709" s="14"/>
      <c r="IG709" s="14"/>
      <c r="IH709" s="14"/>
      <c r="II709" s="14"/>
      <c r="IJ709" s="14"/>
      <c r="IK709" s="14"/>
      <c r="IL709" s="14"/>
      <c r="IM709" s="14"/>
      <c r="IN709" s="14"/>
      <c r="IO709" s="14"/>
      <c r="IP709" s="14"/>
      <c r="IQ709" s="14"/>
    </row>
    <row r="710" spans="1:251" s="13" customFormat="1" ht="16.5">
      <c r="A710" s="237"/>
      <c r="B710" s="237"/>
      <c r="C710" s="237"/>
      <c r="D710" s="237"/>
      <c r="E710" s="238"/>
      <c r="F710" s="238"/>
      <c r="G710" s="239"/>
      <c r="H710" s="238"/>
      <c r="I710" s="238"/>
      <c r="J710" s="238"/>
      <c r="K710" s="240"/>
      <c r="L710" s="241"/>
      <c r="M710" s="242"/>
      <c r="N710" s="243"/>
      <c r="O710" s="242"/>
      <c r="P710" s="244"/>
      <c r="Q710" s="12"/>
      <c r="R710" s="12"/>
      <c r="S710" s="12"/>
      <c r="T710" s="12"/>
      <c r="U710" s="12"/>
      <c r="GW710" s="14"/>
      <c r="GX710" s="14"/>
      <c r="GY710" s="14"/>
      <c r="GZ710" s="14"/>
      <c r="HA710" s="14"/>
      <c r="HB710" s="14"/>
      <c r="HC710" s="14"/>
      <c r="HD710" s="14"/>
      <c r="HE710" s="14"/>
      <c r="HF710" s="14"/>
      <c r="HG710" s="14"/>
      <c r="HH710" s="14"/>
      <c r="HI710" s="14"/>
      <c r="HJ710" s="14"/>
      <c r="HK710" s="14"/>
      <c r="HL710" s="14"/>
      <c r="HM710" s="14"/>
      <c r="HN710" s="14"/>
      <c r="HO710" s="14"/>
      <c r="HP710" s="14"/>
      <c r="HQ710" s="14"/>
      <c r="HR710" s="14"/>
      <c r="HS710" s="14"/>
      <c r="HT710" s="14"/>
      <c r="HU710" s="14"/>
      <c r="HV710" s="14"/>
      <c r="HW710" s="14"/>
      <c r="HX710" s="14"/>
      <c r="HY710" s="14"/>
      <c r="HZ710" s="14"/>
      <c r="IA710" s="14"/>
      <c r="IB710" s="14"/>
      <c r="IC710" s="14"/>
      <c r="ID710" s="14"/>
      <c r="IE710" s="14"/>
      <c r="IF710" s="14"/>
      <c r="IG710" s="14"/>
      <c r="IH710" s="14"/>
      <c r="II710" s="14"/>
      <c r="IJ710" s="14"/>
      <c r="IK710" s="14"/>
      <c r="IL710" s="14"/>
      <c r="IM710" s="14"/>
      <c r="IN710" s="14"/>
      <c r="IO710" s="14"/>
      <c r="IP710" s="14"/>
      <c r="IQ710" s="14"/>
    </row>
    <row r="711" spans="1:251" s="13" customFormat="1" ht="16.5">
      <c r="A711" s="237"/>
      <c r="B711" s="237"/>
      <c r="C711" s="237"/>
      <c r="D711" s="237"/>
      <c r="E711" s="238"/>
      <c r="F711" s="238"/>
      <c r="G711" s="239"/>
      <c r="H711" s="238"/>
      <c r="I711" s="238"/>
      <c r="J711" s="238"/>
      <c r="K711" s="240"/>
      <c r="L711" s="241"/>
      <c r="M711" s="242"/>
      <c r="N711" s="243"/>
      <c r="O711" s="242"/>
      <c r="P711" s="244"/>
      <c r="Q711" s="12"/>
      <c r="R711" s="12"/>
      <c r="S711" s="12"/>
      <c r="T711" s="12"/>
      <c r="U711" s="12"/>
      <c r="GW711" s="14"/>
      <c r="GX711" s="14"/>
      <c r="GY711" s="14"/>
      <c r="GZ711" s="14"/>
      <c r="HA711" s="14"/>
      <c r="HB711" s="14"/>
      <c r="HC711" s="14"/>
      <c r="HD711" s="14"/>
      <c r="HE711" s="14"/>
      <c r="HF711" s="14"/>
      <c r="HG711" s="14"/>
      <c r="HH711" s="14"/>
      <c r="HI711" s="14"/>
      <c r="HJ711" s="14"/>
      <c r="HK711" s="14"/>
      <c r="HL711" s="14"/>
      <c r="HM711" s="14"/>
      <c r="HN711" s="14"/>
      <c r="HO711" s="14"/>
      <c r="HP711" s="14"/>
      <c r="HQ711" s="14"/>
      <c r="HR711" s="14"/>
      <c r="HS711" s="14"/>
      <c r="HT711" s="14"/>
      <c r="HU711" s="14"/>
      <c r="HV711" s="14"/>
      <c r="HW711" s="14"/>
      <c r="HX711" s="14"/>
      <c r="HY711" s="14"/>
      <c r="HZ711" s="14"/>
      <c r="IA711" s="14"/>
      <c r="IB711" s="14"/>
      <c r="IC711" s="14"/>
      <c r="ID711" s="14"/>
      <c r="IE711" s="14"/>
      <c r="IF711" s="14"/>
      <c r="IG711" s="14"/>
      <c r="IH711" s="14"/>
      <c r="II711" s="14"/>
      <c r="IJ711" s="14"/>
      <c r="IK711" s="14"/>
      <c r="IL711" s="14"/>
      <c r="IM711" s="14"/>
      <c r="IN711" s="14"/>
      <c r="IO711" s="14"/>
      <c r="IP711" s="14"/>
      <c r="IQ711" s="14"/>
    </row>
    <row r="712" spans="1:251" s="13" customFormat="1" ht="16.5">
      <c r="A712" s="237"/>
      <c r="B712" s="237"/>
      <c r="C712" s="237"/>
      <c r="D712" s="237"/>
      <c r="E712" s="238"/>
      <c r="F712" s="238"/>
      <c r="G712" s="239"/>
      <c r="H712" s="238"/>
      <c r="I712" s="238"/>
      <c r="J712" s="238"/>
      <c r="K712" s="240"/>
      <c r="L712" s="241"/>
      <c r="M712" s="242"/>
      <c r="N712" s="243"/>
      <c r="O712" s="242"/>
      <c r="P712" s="244"/>
      <c r="Q712" s="12"/>
      <c r="R712" s="12"/>
      <c r="S712" s="12"/>
      <c r="T712" s="12"/>
      <c r="U712" s="12"/>
      <c r="GW712" s="14"/>
      <c r="GX712" s="14"/>
      <c r="GY712" s="14"/>
      <c r="GZ712" s="14"/>
      <c r="HA712" s="14"/>
      <c r="HB712" s="14"/>
      <c r="HC712" s="14"/>
      <c r="HD712" s="14"/>
      <c r="HE712" s="14"/>
      <c r="HF712" s="14"/>
      <c r="HG712" s="14"/>
      <c r="HH712" s="14"/>
      <c r="HI712" s="14"/>
      <c r="HJ712" s="14"/>
      <c r="HK712" s="14"/>
      <c r="HL712" s="14"/>
      <c r="HM712" s="14"/>
      <c r="HN712" s="14"/>
      <c r="HO712" s="14"/>
      <c r="HP712" s="14"/>
      <c r="HQ712" s="14"/>
      <c r="HR712" s="14"/>
      <c r="HS712" s="14"/>
      <c r="HT712" s="14"/>
      <c r="HU712" s="14"/>
      <c r="HV712" s="14"/>
      <c r="HW712" s="14"/>
      <c r="HX712" s="14"/>
      <c r="HY712" s="14"/>
      <c r="HZ712" s="14"/>
      <c r="IA712" s="14"/>
      <c r="IB712" s="14"/>
      <c r="IC712" s="14"/>
      <c r="ID712" s="14"/>
      <c r="IE712" s="14"/>
      <c r="IF712" s="14"/>
      <c r="IG712" s="14"/>
      <c r="IH712" s="14"/>
      <c r="II712" s="14"/>
      <c r="IJ712" s="14"/>
      <c r="IK712" s="14"/>
      <c r="IL712" s="14"/>
      <c r="IM712" s="14"/>
      <c r="IN712" s="14"/>
      <c r="IO712" s="14"/>
      <c r="IP712" s="14"/>
      <c r="IQ712" s="14"/>
    </row>
    <row r="713" spans="1:251" s="13" customFormat="1" ht="16.5">
      <c r="A713" s="237"/>
      <c r="B713" s="237"/>
      <c r="C713" s="237"/>
      <c r="D713" s="237"/>
      <c r="E713" s="238"/>
      <c r="F713" s="238"/>
      <c r="G713" s="239"/>
      <c r="H713" s="238"/>
      <c r="I713" s="238"/>
      <c r="J713" s="238"/>
      <c r="K713" s="240"/>
      <c r="L713" s="241"/>
      <c r="M713" s="242"/>
      <c r="N713" s="243"/>
      <c r="O713" s="242"/>
      <c r="P713" s="244"/>
      <c r="Q713" s="12"/>
      <c r="R713" s="12"/>
      <c r="S713" s="12"/>
      <c r="T713" s="12"/>
      <c r="U713" s="12"/>
      <c r="GW713" s="14"/>
      <c r="GX713" s="14"/>
      <c r="GY713" s="14"/>
      <c r="GZ713" s="14"/>
      <c r="HA713" s="14"/>
      <c r="HB713" s="14"/>
      <c r="HC713" s="14"/>
      <c r="HD713" s="14"/>
      <c r="HE713" s="14"/>
      <c r="HF713" s="14"/>
      <c r="HG713" s="14"/>
      <c r="HH713" s="14"/>
      <c r="HI713" s="14"/>
      <c r="HJ713" s="14"/>
      <c r="HK713" s="14"/>
      <c r="HL713" s="14"/>
      <c r="HM713" s="14"/>
      <c r="HN713" s="14"/>
      <c r="HO713" s="14"/>
      <c r="HP713" s="14"/>
      <c r="HQ713" s="14"/>
      <c r="HR713" s="14"/>
      <c r="HS713" s="14"/>
      <c r="HT713" s="14"/>
      <c r="HU713" s="14"/>
      <c r="HV713" s="14"/>
      <c r="HW713" s="14"/>
      <c r="HX713" s="14"/>
      <c r="HY713" s="14"/>
      <c r="HZ713" s="14"/>
      <c r="IA713" s="14"/>
      <c r="IB713" s="14"/>
      <c r="IC713" s="14"/>
      <c r="ID713" s="14"/>
      <c r="IE713" s="14"/>
      <c r="IF713" s="14"/>
      <c r="IG713" s="14"/>
      <c r="IH713" s="14"/>
      <c r="II713" s="14"/>
      <c r="IJ713" s="14"/>
      <c r="IK713" s="14"/>
      <c r="IL713" s="14"/>
      <c r="IM713" s="14"/>
      <c r="IN713" s="14"/>
      <c r="IO713" s="14"/>
      <c r="IP713" s="14"/>
      <c r="IQ713" s="14"/>
    </row>
    <row r="714" spans="1:251" s="13" customFormat="1" ht="16.5">
      <c r="A714" s="237"/>
      <c r="B714" s="237"/>
      <c r="C714" s="237"/>
      <c r="D714" s="237"/>
      <c r="E714" s="238"/>
      <c r="F714" s="238"/>
      <c r="G714" s="239"/>
      <c r="H714" s="238"/>
      <c r="I714" s="238"/>
      <c r="J714" s="238"/>
      <c r="K714" s="240"/>
      <c r="L714" s="241"/>
      <c r="M714" s="242"/>
      <c r="N714" s="243"/>
      <c r="O714" s="242"/>
      <c r="P714" s="244"/>
      <c r="Q714" s="12"/>
      <c r="R714" s="12"/>
      <c r="S714" s="12"/>
      <c r="T714" s="12"/>
      <c r="U714" s="12"/>
      <c r="GW714" s="14"/>
      <c r="GX714" s="14"/>
      <c r="GY714" s="14"/>
      <c r="GZ714" s="14"/>
      <c r="HA714" s="14"/>
      <c r="HB714" s="14"/>
      <c r="HC714" s="14"/>
      <c r="HD714" s="14"/>
      <c r="HE714" s="14"/>
      <c r="HF714" s="14"/>
      <c r="HG714" s="14"/>
      <c r="HH714" s="14"/>
      <c r="HI714" s="14"/>
      <c r="HJ714" s="14"/>
      <c r="HK714" s="14"/>
      <c r="HL714" s="14"/>
      <c r="HM714" s="14"/>
      <c r="HN714" s="14"/>
      <c r="HO714" s="14"/>
      <c r="HP714" s="14"/>
      <c r="HQ714" s="14"/>
      <c r="HR714" s="14"/>
      <c r="HS714" s="14"/>
      <c r="HT714" s="14"/>
      <c r="HU714" s="14"/>
      <c r="HV714" s="14"/>
      <c r="HW714" s="14"/>
      <c r="HX714" s="14"/>
      <c r="HY714" s="14"/>
      <c r="HZ714" s="14"/>
      <c r="IA714" s="14"/>
      <c r="IB714" s="14"/>
      <c r="IC714" s="14"/>
      <c r="ID714" s="14"/>
      <c r="IE714" s="14"/>
      <c r="IF714" s="14"/>
      <c r="IG714" s="14"/>
      <c r="IH714" s="14"/>
      <c r="II714" s="14"/>
      <c r="IJ714" s="14"/>
      <c r="IK714" s="14"/>
      <c r="IL714" s="14"/>
      <c r="IM714" s="14"/>
      <c r="IN714" s="14"/>
      <c r="IO714" s="14"/>
      <c r="IP714" s="14"/>
      <c r="IQ714" s="14"/>
    </row>
    <row r="715" spans="1:251" s="13" customFormat="1" ht="16.5">
      <c r="A715" s="237"/>
      <c r="B715" s="237"/>
      <c r="C715" s="237"/>
      <c r="D715" s="237"/>
      <c r="E715" s="238"/>
      <c r="F715" s="238"/>
      <c r="G715" s="239"/>
      <c r="H715" s="238"/>
      <c r="I715" s="238"/>
      <c r="J715" s="238"/>
      <c r="K715" s="240"/>
      <c r="L715" s="241"/>
      <c r="M715" s="242"/>
      <c r="N715" s="243"/>
      <c r="O715" s="242"/>
      <c r="P715" s="244"/>
      <c r="Q715" s="12"/>
      <c r="R715" s="12"/>
      <c r="S715" s="12"/>
      <c r="T715" s="12"/>
      <c r="U715" s="12"/>
      <c r="GW715" s="14"/>
      <c r="GX715" s="14"/>
      <c r="GY715" s="14"/>
      <c r="GZ715" s="14"/>
      <c r="HA715" s="14"/>
      <c r="HB715" s="14"/>
      <c r="HC715" s="14"/>
      <c r="HD715" s="14"/>
      <c r="HE715" s="14"/>
      <c r="HF715" s="14"/>
      <c r="HG715" s="14"/>
      <c r="HH715" s="14"/>
      <c r="HI715" s="14"/>
      <c r="HJ715" s="14"/>
      <c r="HK715" s="14"/>
      <c r="HL715" s="14"/>
      <c r="HM715" s="14"/>
      <c r="HN715" s="14"/>
      <c r="HO715" s="14"/>
      <c r="HP715" s="14"/>
      <c r="HQ715" s="14"/>
      <c r="HR715" s="14"/>
      <c r="HS715" s="14"/>
      <c r="HT715" s="14"/>
      <c r="HU715" s="14"/>
      <c r="HV715" s="14"/>
      <c r="HW715" s="14"/>
      <c r="HX715" s="14"/>
      <c r="HY715" s="14"/>
      <c r="HZ715" s="14"/>
      <c r="IA715" s="14"/>
      <c r="IB715" s="14"/>
      <c r="IC715" s="14"/>
      <c r="ID715" s="14"/>
      <c r="IE715" s="14"/>
      <c r="IF715" s="14"/>
      <c r="IG715" s="14"/>
      <c r="IH715" s="14"/>
      <c r="II715" s="14"/>
      <c r="IJ715" s="14"/>
      <c r="IK715" s="14"/>
      <c r="IL715" s="14"/>
      <c r="IM715" s="14"/>
      <c r="IN715" s="14"/>
      <c r="IO715" s="14"/>
      <c r="IP715" s="14"/>
      <c r="IQ715" s="14"/>
    </row>
    <row r="716" spans="1:251" s="13" customFormat="1" ht="16.5">
      <c r="A716" s="237"/>
      <c r="B716" s="237"/>
      <c r="C716" s="237"/>
      <c r="D716" s="237"/>
      <c r="E716" s="238"/>
      <c r="F716" s="238"/>
      <c r="G716" s="239"/>
      <c r="H716" s="238"/>
      <c r="I716" s="238"/>
      <c r="J716" s="238"/>
      <c r="K716" s="240"/>
      <c r="L716" s="241"/>
      <c r="M716" s="242"/>
      <c r="N716" s="243"/>
      <c r="O716" s="242"/>
      <c r="P716" s="244"/>
      <c r="Q716" s="12"/>
      <c r="R716" s="12"/>
      <c r="S716" s="12"/>
      <c r="T716" s="12"/>
      <c r="U716" s="12"/>
      <c r="GW716" s="14"/>
      <c r="GX716" s="14"/>
      <c r="GY716" s="14"/>
      <c r="GZ716" s="14"/>
      <c r="HA716" s="14"/>
      <c r="HB716" s="14"/>
      <c r="HC716" s="14"/>
      <c r="HD716" s="14"/>
      <c r="HE716" s="14"/>
      <c r="HF716" s="14"/>
      <c r="HG716" s="14"/>
      <c r="HH716" s="14"/>
      <c r="HI716" s="14"/>
      <c r="HJ716" s="14"/>
      <c r="HK716" s="14"/>
      <c r="HL716" s="14"/>
      <c r="HM716" s="14"/>
      <c r="HN716" s="14"/>
      <c r="HO716" s="14"/>
      <c r="HP716" s="14"/>
      <c r="HQ716" s="14"/>
      <c r="HR716" s="14"/>
      <c r="HS716" s="14"/>
      <c r="HT716" s="14"/>
      <c r="HU716" s="14"/>
      <c r="HV716" s="14"/>
      <c r="HW716" s="14"/>
      <c r="HX716" s="14"/>
      <c r="HY716" s="14"/>
      <c r="HZ716" s="14"/>
      <c r="IA716" s="14"/>
      <c r="IB716" s="14"/>
      <c r="IC716" s="14"/>
      <c r="ID716" s="14"/>
      <c r="IE716" s="14"/>
      <c r="IF716" s="14"/>
      <c r="IG716" s="14"/>
      <c r="IH716" s="14"/>
      <c r="II716" s="14"/>
      <c r="IJ716" s="14"/>
      <c r="IK716" s="14"/>
      <c r="IL716" s="14"/>
      <c r="IM716" s="14"/>
      <c r="IN716" s="14"/>
      <c r="IO716" s="14"/>
      <c r="IP716" s="14"/>
      <c r="IQ716" s="14"/>
    </row>
    <row r="717" spans="1:251" s="13" customFormat="1" ht="16.5">
      <c r="A717" s="237"/>
      <c r="B717" s="237"/>
      <c r="C717" s="237"/>
      <c r="D717" s="237"/>
      <c r="E717" s="238"/>
      <c r="F717" s="238"/>
      <c r="G717" s="239"/>
      <c r="H717" s="238"/>
      <c r="I717" s="238"/>
      <c r="J717" s="238"/>
      <c r="K717" s="240"/>
      <c r="L717" s="241"/>
      <c r="M717" s="242"/>
      <c r="N717" s="243"/>
      <c r="O717" s="242"/>
      <c r="P717" s="244"/>
      <c r="Q717" s="12"/>
      <c r="R717" s="12"/>
      <c r="S717" s="12"/>
      <c r="T717" s="12"/>
      <c r="U717" s="12"/>
      <c r="GW717" s="14"/>
      <c r="GX717" s="14"/>
      <c r="GY717" s="14"/>
      <c r="GZ717" s="14"/>
      <c r="HA717" s="14"/>
      <c r="HB717" s="14"/>
      <c r="HC717" s="14"/>
      <c r="HD717" s="14"/>
      <c r="HE717" s="14"/>
      <c r="HF717" s="14"/>
      <c r="HG717" s="14"/>
      <c r="HH717" s="14"/>
      <c r="HI717" s="14"/>
      <c r="HJ717" s="14"/>
      <c r="HK717" s="14"/>
      <c r="HL717" s="14"/>
      <c r="HM717" s="14"/>
      <c r="HN717" s="14"/>
      <c r="HO717" s="14"/>
      <c r="HP717" s="14"/>
      <c r="HQ717" s="14"/>
      <c r="HR717" s="14"/>
      <c r="HS717" s="14"/>
      <c r="HT717" s="14"/>
      <c r="HU717" s="14"/>
      <c r="HV717" s="14"/>
      <c r="HW717" s="14"/>
      <c r="HX717" s="14"/>
      <c r="HY717" s="14"/>
      <c r="HZ717" s="14"/>
      <c r="IA717" s="14"/>
      <c r="IB717" s="14"/>
      <c r="IC717" s="14"/>
      <c r="ID717" s="14"/>
      <c r="IE717" s="14"/>
      <c r="IF717" s="14"/>
      <c r="IG717" s="14"/>
      <c r="IH717" s="14"/>
      <c r="II717" s="14"/>
      <c r="IJ717" s="14"/>
      <c r="IK717" s="14"/>
      <c r="IL717" s="14"/>
      <c r="IM717" s="14"/>
      <c r="IN717" s="14"/>
      <c r="IO717" s="14"/>
      <c r="IP717" s="14"/>
      <c r="IQ717" s="14"/>
    </row>
    <row r="718" spans="1:251" s="13" customFormat="1" ht="16.5">
      <c r="A718" s="237"/>
      <c r="B718" s="237"/>
      <c r="C718" s="237"/>
      <c r="D718" s="237"/>
      <c r="E718" s="238"/>
      <c r="F718" s="238"/>
      <c r="G718" s="239"/>
      <c r="H718" s="238"/>
      <c r="I718" s="238"/>
      <c r="J718" s="238"/>
      <c r="K718" s="240"/>
      <c r="L718" s="241"/>
      <c r="M718" s="242"/>
      <c r="N718" s="243"/>
      <c r="O718" s="242"/>
      <c r="P718" s="244"/>
      <c r="Q718" s="12"/>
      <c r="R718" s="12"/>
      <c r="S718" s="12"/>
      <c r="T718" s="12"/>
      <c r="U718" s="12"/>
      <c r="GW718" s="14"/>
      <c r="GX718" s="14"/>
      <c r="GY718" s="14"/>
      <c r="GZ718" s="14"/>
      <c r="HA718" s="14"/>
      <c r="HB718" s="14"/>
      <c r="HC718" s="14"/>
      <c r="HD718" s="14"/>
      <c r="HE718" s="14"/>
      <c r="HF718" s="14"/>
      <c r="HG718" s="14"/>
      <c r="HH718" s="14"/>
      <c r="HI718" s="14"/>
      <c r="HJ718" s="14"/>
      <c r="HK718" s="14"/>
      <c r="HL718" s="14"/>
      <c r="HM718" s="14"/>
      <c r="HN718" s="14"/>
      <c r="HO718" s="14"/>
      <c r="HP718" s="14"/>
      <c r="HQ718" s="14"/>
      <c r="HR718" s="14"/>
      <c r="HS718" s="14"/>
      <c r="HT718" s="14"/>
      <c r="HU718" s="14"/>
      <c r="HV718" s="14"/>
      <c r="HW718" s="14"/>
      <c r="HX718" s="14"/>
      <c r="HY718" s="14"/>
      <c r="HZ718" s="14"/>
      <c r="IA718" s="14"/>
      <c r="IB718" s="14"/>
      <c r="IC718" s="14"/>
      <c r="ID718" s="14"/>
      <c r="IE718" s="14"/>
      <c r="IF718" s="14"/>
      <c r="IG718" s="14"/>
      <c r="IH718" s="14"/>
      <c r="II718" s="14"/>
      <c r="IJ718" s="14"/>
      <c r="IK718" s="14"/>
      <c r="IL718" s="14"/>
      <c r="IM718" s="14"/>
      <c r="IN718" s="14"/>
      <c r="IO718" s="14"/>
      <c r="IP718" s="14"/>
      <c r="IQ718" s="14"/>
    </row>
    <row r="719" spans="1:251" s="13" customFormat="1" ht="16.5">
      <c r="A719" s="237"/>
      <c r="B719" s="237"/>
      <c r="C719" s="237"/>
      <c r="D719" s="237"/>
      <c r="E719" s="238"/>
      <c r="F719" s="238"/>
      <c r="G719" s="239"/>
      <c r="H719" s="238"/>
      <c r="I719" s="238"/>
      <c r="J719" s="238"/>
      <c r="K719" s="240"/>
      <c r="L719" s="241"/>
      <c r="M719" s="242"/>
      <c r="N719" s="243"/>
      <c r="O719" s="242"/>
      <c r="P719" s="244"/>
      <c r="Q719" s="12"/>
      <c r="R719" s="12"/>
      <c r="S719" s="12"/>
      <c r="T719" s="12"/>
      <c r="U719" s="12"/>
      <c r="GW719" s="14"/>
      <c r="GX719" s="14"/>
      <c r="GY719" s="14"/>
      <c r="GZ719" s="14"/>
      <c r="HA719" s="14"/>
      <c r="HB719" s="14"/>
      <c r="HC719" s="14"/>
      <c r="HD719" s="14"/>
      <c r="HE719" s="14"/>
      <c r="HF719" s="14"/>
      <c r="HG719" s="14"/>
      <c r="HH719" s="14"/>
      <c r="HI719" s="14"/>
      <c r="HJ719" s="14"/>
      <c r="HK719" s="14"/>
      <c r="HL719" s="14"/>
      <c r="HM719" s="14"/>
      <c r="HN719" s="14"/>
      <c r="HO719" s="14"/>
      <c r="HP719" s="14"/>
      <c r="HQ719" s="14"/>
      <c r="HR719" s="14"/>
      <c r="HS719" s="14"/>
      <c r="HT719" s="14"/>
      <c r="HU719" s="14"/>
      <c r="HV719" s="14"/>
      <c r="HW719" s="14"/>
      <c r="HX719" s="14"/>
      <c r="HY719" s="14"/>
      <c r="HZ719" s="14"/>
      <c r="IA719" s="14"/>
      <c r="IB719" s="14"/>
      <c r="IC719" s="14"/>
      <c r="ID719" s="14"/>
      <c r="IE719" s="14"/>
      <c r="IF719" s="14"/>
      <c r="IG719" s="14"/>
      <c r="IH719" s="14"/>
      <c r="II719" s="14"/>
      <c r="IJ719" s="14"/>
      <c r="IK719" s="14"/>
      <c r="IL719" s="14"/>
      <c r="IM719" s="14"/>
      <c r="IN719" s="14"/>
      <c r="IO719" s="14"/>
      <c r="IP719" s="14"/>
      <c r="IQ719" s="14"/>
    </row>
    <row r="720" spans="1:251" s="13" customFormat="1" ht="16.5">
      <c r="A720" s="237"/>
      <c r="B720" s="237"/>
      <c r="C720" s="237"/>
      <c r="D720" s="237"/>
      <c r="E720" s="238"/>
      <c r="F720" s="238"/>
      <c r="G720" s="239"/>
      <c r="H720" s="238"/>
      <c r="I720" s="238"/>
      <c r="J720" s="238"/>
      <c r="K720" s="240"/>
      <c r="L720" s="241"/>
      <c r="M720" s="242"/>
      <c r="N720" s="243"/>
      <c r="O720" s="242"/>
      <c r="P720" s="244"/>
      <c r="Q720" s="12"/>
      <c r="R720" s="12"/>
      <c r="S720" s="12"/>
      <c r="T720" s="12"/>
      <c r="U720" s="12"/>
      <c r="GW720" s="14"/>
      <c r="GX720" s="14"/>
      <c r="GY720" s="14"/>
      <c r="GZ720" s="14"/>
      <c r="HA720" s="14"/>
      <c r="HB720" s="14"/>
      <c r="HC720" s="14"/>
      <c r="HD720" s="14"/>
      <c r="HE720" s="14"/>
      <c r="HF720" s="14"/>
      <c r="HG720" s="14"/>
      <c r="HH720" s="14"/>
      <c r="HI720" s="14"/>
      <c r="HJ720" s="14"/>
      <c r="HK720" s="14"/>
      <c r="HL720" s="14"/>
      <c r="HM720" s="14"/>
      <c r="HN720" s="14"/>
      <c r="HO720" s="14"/>
      <c r="HP720" s="14"/>
      <c r="HQ720" s="14"/>
      <c r="HR720" s="14"/>
      <c r="HS720" s="14"/>
      <c r="HT720" s="14"/>
      <c r="HU720" s="14"/>
      <c r="HV720" s="14"/>
      <c r="HW720" s="14"/>
      <c r="HX720" s="14"/>
      <c r="HY720" s="14"/>
      <c r="HZ720" s="14"/>
      <c r="IA720" s="14"/>
      <c r="IB720" s="14"/>
      <c r="IC720" s="14"/>
      <c r="ID720" s="14"/>
      <c r="IE720" s="14"/>
      <c r="IF720" s="14"/>
      <c r="IG720" s="14"/>
      <c r="IH720" s="14"/>
      <c r="II720" s="14"/>
      <c r="IJ720" s="14"/>
      <c r="IK720" s="14"/>
      <c r="IL720" s="14"/>
      <c r="IM720" s="14"/>
      <c r="IN720" s="14"/>
      <c r="IO720" s="14"/>
      <c r="IP720" s="14"/>
      <c r="IQ720" s="14"/>
    </row>
    <row r="721" spans="1:251" s="13" customFormat="1" ht="16.5">
      <c r="A721" s="237"/>
      <c r="B721" s="237"/>
      <c r="C721" s="237"/>
      <c r="D721" s="237"/>
      <c r="E721" s="238"/>
      <c r="F721" s="238"/>
      <c r="G721" s="239"/>
      <c r="H721" s="238"/>
      <c r="I721" s="238"/>
      <c r="J721" s="238"/>
      <c r="K721" s="240"/>
      <c r="L721" s="241"/>
      <c r="M721" s="242"/>
      <c r="N721" s="243"/>
      <c r="O721" s="242"/>
      <c r="P721" s="244"/>
      <c r="Q721" s="12"/>
      <c r="R721" s="12"/>
      <c r="S721" s="12"/>
      <c r="T721" s="12"/>
      <c r="U721" s="12"/>
      <c r="GW721" s="14"/>
      <c r="GX721" s="14"/>
      <c r="GY721" s="14"/>
      <c r="GZ721" s="14"/>
      <c r="HA721" s="14"/>
      <c r="HB721" s="14"/>
      <c r="HC721" s="14"/>
      <c r="HD721" s="14"/>
      <c r="HE721" s="14"/>
      <c r="HF721" s="14"/>
      <c r="HG721" s="14"/>
      <c r="HH721" s="14"/>
      <c r="HI721" s="14"/>
      <c r="HJ721" s="14"/>
      <c r="HK721" s="14"/>
      <c r="HL721" s="14"/>
      <c r="HM721" s="14"/>
      <c r="HN721" s="14"/>
      <c r="HO721" s="14"/>
      <c r="HP721" s="14"/>
      <c r="HQ721" s="14"/>
      <c r="HR721" s="14"/>
      <c r="HS721" s="14"/>
      <c r="HT721" s="14"/>
      <c r="HU721" s="14"/>
      <c r="HV721" s="14"/>
      <c r="HW721" s="14"/>
      <c r="HX721" s="14"/>
      <c r="HY721" s="14"/>
      <c r="HZ721" s="14"/>
      <c r="IA721" s="14"/>
      <c r="IB721" s="14"/>
      <c r="IC721" s="14"/>
      <c r="ID721" s="14"/>
      <c r="IE721" s="14"/>
      <c r="IF721" s="14"/>
      <c r="IG721" s="14"/>
      <c r="IH721" s="14"/>
      <c r="II721" s="14"/>
      <c r="IJ721" s="14"/>
      <c r="IK721" s="14"/>
      <c r="IL721" s="14"/>
      <c r="IM721" s="14"/>
      <c r="IN721" s="14"/>
      <c r="IO721" s="14"/>
      <c r="IP721" s="14"/>
      <c r="IQ721" s="14"/>
    </row>
    <row r="722" spans="1:251" s="13" customFormat="1" ht="16.5">
      <c r="A722" s="237"/>
      <c r="B722" s="237"/>
      <c r="C722" s="237"/>
      <c r="D722" s="237"/>
      <c r="E722" s="238"/>
      <c r="F722" s="238"/>
      <c r="G722" s="239"/>
      <c r="H722" s="238"/>
      <c r="I722" s="238"/>
      <c r="J722" s="238"/>
      <c r="K722" s="240"/>
      <c r="L722" s="241"/>
      <c r="M722" s="242"/>
      <c r="N722" s="243"/>
      <c r="O722" s="242"/>
      <c r="P722" s="244"/>
      <c r="Q722" s="12"/>
      <c r="R722" s="12"/>
      <c r="S722" s="12"/>
      <c r="T722" s="12"/>
      <c r="U722" s="12"/>
      <c r="GW722" s="14"/>
      <c r="GX722" s="14"/>
      <c r="GY722" s="14"/>
      <c r="GZ722" s="14"/>
      <c r="HA722" s="14"/>
      <c r="HB722" s="14"/>
      <c r="HC722" s="14"/>
      <c r="HD722" s="14"/>
      <c r="HE722" s="14"/>
      <c r="HF722" s="14"/>
      <c r="HG722" s="14"/>
      <c r="HH722" s="14"/>
      <c r="HI722" s="14"/>
      <c r="HJ722" s="14"/>
      <c r="HK722" s="14"/>
      <c r="HL722" s="14"/>
      <c r="HM722" s="14"/>
      <c r="HN722" s="14"/>
      <c r="HO722" s="14"/>
      <c r="HP722" s="14"/>
      <c r="HQ722" s="14"/>
      <c r="HR722" s="14"/>
      <c r="HS722" s="14"/>
      <c r="HT722" s="14"/>
      <c r="HU722" s="14"/>
      <c r="HV722" s="14"/>
      <c r="HW722" s="14"/>
      <c r="HX722" s="14"/>
      <c r="HY722" s="14"/>
      <c r="HZ722" s="14"/>
      <c r="IA722" s="14"/>
      <c r="IB722" s="14"/>
      <c r="IC722" s="14"/>
      <c r="ID722" s="14"/>
      <c r="IE722" s="14"/>
      <c r="IF722" s="14"/>
      <c r="IG722" s="14"/>
      <c r="IH722" s="14"/>
      <c r="II722" s="14"/>
      <c r="IJ722" s="14"/>
      <c r="IK722" s="14"/>
      <c r="IL722" s="14"/>
      <c r="IM722" s="14"/>
      <c r="IN722" s="14"/>
      <c r="IO722" s="14"/>
      <c r="IP722" s="14"/>
      <c r="IQ722" s="14"/>
    </row>
    <row r="723" spans="1:251" s="13" customFormat="1" ht="16.5">
      <c r="A723" s="237"/>
      <c r="B723" s="237"/>
      <c r="C723" s="237"/>
      <c r="D723" s="237"/>
      <c r="E723" s="238"/>
      <c r="F723" s="238"/>
      <c r="G723" s="239"/>
      <c r="H723" s="238"/>
      <c r="I723" s="238"/>
      <c r="J723" s="238"/>
      <c r="K723" s="240"/>
      <c r="L723" s="241"/>
      <c r="M723" s="242"/>
      <c r="N723" s="243"/>
      <c r="O723" s="242"/>
      <c r="P723" s="244"/>
      <c r="Q723" s="12"/>
      <c r="R723" s="12"/>
      <c r="S723" s="12"/>
      <c r="T723" s="12"/>
      <c r="U723" s="12"/>
      <c r="GW723" s="14"/>
      <c r="GX723" s="14"/>
      <c r="GY723" s="14"/>
      <c r="GZ723" s="14"/>
      <c r="HA723" s="14"/>
      <c r="HB723" s="14"/>
      <c r="HC723" s="14"/>
      <c r="HD723" s="14"/>
      <c r="HE723" s="14"/>
      <c r="HF723" s="14"/>
      <c r="HG723" s="14"/>
      <c r="HH723" s="14"/>
      <c r="HI723" s="14"/>
      <c r="HJ723" s="14"/>
      <c r="HK723" s="14"/>
      <c r="HL723" s="14"/>
      <c r="HM723" s="14"/>
      <c r="HN723" s="14"/>
      <c r="HO723" s="14"/>
      <c r="HP723" s="14"/>
      <c r="HQ723" s="14"/>
      <c r="HR723" s="14"/>
      <c r="HS723" s="14"/>
      <c r="HT723" s="14"/>
      <c r="HU723" s="14"/>
      <c r="HV723" s="14"/>
      <c r="HW723" s="14"/>
      <c r="HX723" s="14"/>
      <c r="HY723" s="14"/>
      <c r="HZ723" s="14"/>
      <c r="IA723" s="14"/>
      <c r="IB723" s="14"/>
      <c r="IC723" s="14"/>
      <c r="ID723" s="14"/>
      <c r="IE723" s="14"/>
      <c r="IF723" s="14"/>
      <c r="IG723" s="14"/>
      <c r="IH723" s="14"/>
      <c r="II723" s="14"/>
      <c r="IJ723" s="14"/>
      <c r="IK723" s="14"/>
      <c r="IL723" s="14"/>
      <c r="IM723" s="14"/>
      <c r="IN723" s="14"/>
      <c r="IO723" s="14"/>
      <c r="IP723" s="14"/>
      <c r="IQ723" s="14"/>
    </row>
    <row r="724" spans="1:251" s="13" customFormat="1" ht="16.5">
      <c r="A724" s="237"/>
      <c r="B724" s="237"/>
      <c r="C724" s="237"/>
      <c r="D724" s="237"/>
      <c r="E724" s="238"/>
      <c r="F724" s="238"/>
      <c r="G724" s="239"/>
      <c r="H724" s="238"/>
      <c r="I724" s="238"/>
      <c r="J724" s="238"/>
      <c r="K724" s="240"/>
      <c r="L724" s="241"/>
      <c r="M724" s="242"/>
      <c r="N724" s="243"/>
      <c r="O724" s="242"/>
      <c r="P724" s="244"/>
      <c r="Q724" s="12"/>
      <c r="R724" s="12"/>
      <c r="S724" s="12"/>
      <c r="T724" s="12"/>
      <c r="U724" s="12"/>
      <c r="GW724" s="14"/>
      <c r="GX724" s="14"/>
      <c r="GY724" s="14"/>
      <c r="GZ724" s="14"/>
      <c r="HA724" s="14"/>
      <c r="HB724" s="14"/>
      <c r="HC724" s="14"/>
      <c r="HD724" s="14"/>
      <c r="HE724" s="14"/>
      <c r="HF724" s="14"/>
      <c r="HG724" s="14"/>
      <c r="HH724" s="14"/>
      <c r="HI724" s="14"/>
      <c r="HJ724" s="14"/>
      <c r="HK724" s="14"/>
      <c r="HL724" s="14"/>
      <c r="HM724" s="14"/>
      <c r="HN724" s="14"/>
      <c r="HO724" s="14"/>
      <c r="HP724" s="14"/>
      <c r="HQ724" s="14"/>
      <c r="HR724" s="14"/>
      <c r="HS724" s="14"/>
      <c r="HT724" s="14"/>
      <c r="HU724" s="14"/>
      <c r="HV724" s="14"/>
      <c r="HW724" s="14"/>
      <c r="HX724" s="14"/>
      <c r="HY724" s="14"/>
      <c r="HZ724" s="14"/>
      <c r="IA724" s="14"/>
      <c r="IB724" s="14"/>
      <c r="IC724" s="14"/>
      <c r="ID724" s="14"/>
      <c r="IE724" s="14"/>
      <c r="IF724" s="14"/>
      <c r="IG724" s="14"/>
      <c r="IH724" s="14"/>
      <c r="II724" s="14"/>
      <c r="IJ724" s="14"/>
      <c r="IK724" s="14"/>
      <c r="IL724" s="14"/>
      <c r="IM724" s="14"/>
      <c r="IN724" s="14"/>
      <c r="IO724" s="14"/>
      <c r="IP724" s="14"/>
      <c r="IQ724" s="14"/>
    </row>
    <row r="725" spans="1:251" s="13" customFormat="1" ht="16.5">
      <c r="A725" s="237"/>
      <c r="B725" s="237"/>
      <c r="C725" s="237"/>
      <c r="D725" s="237"/>
      <c r="E725" s="238"/>
      <c r="F725" s="238"/>
      <c r="G725" s="239"/>
      <c r="H725" s="238"/>
      <c r="I725" s="238"/>
      <c r="J725" s="238"/>
      <c r="K725" s="240"/>
      <c r="L725" s="241"/>
      <c r="M725" s="242"/>
      <c r="N725" s="243"/>
      <c r="O725" s="242"/>
      <c r="P725" s="244"/>
      <c r="Q725" s="12"/>
      <c r="R725" s="12"/>
      <c r="S725" s="12"/>
      <c r="T725" s="12"/>
      <c r="U725" s="12"/>
      <c r="GW725" s="14"/>
      <c r="GX725" s="14"/>
      <c r="GY725" s="14"/>
      <c r="GZ725" s="14"/>
      <c r="HA725" s="14"/>
      <c r="HB725" s="14"/>
      <c r="HC725" s="14"/>
      <c r="HD725" s="14"/>
      <c r="HE725" s="14"/>
      <c r="HF725" s="14"/>
      <c r="HG725" s="14"/>
      <c r="HH725" s="14"/>
      <c r="HI725" s="14"/>
      <c r="HJ725" s="14"/>
      <c r="HK725" s="14"/>
      <c r="HL725" s="14"/>
      <c r="HM725" s="14"/>
      <c r="HN725" s="14"/>
      <c r="HO725" s="14"/>
      <c r="HP725" s="14"/>
      <c r="HQ725" s="14"/>
      <c r="HR725" s="14"/>
      <c r="HS725" s="14"/>
      <c r="HT725" s="14"/>
      <c r="HU725" s="14"/>
      <c r="HV725" s="14"/>
      <c r="HW725" s="14"/>
      <c r="HX725" s="14"/>
      <c r="HY725" s="14"/>
      <c r="HZ725" s="14"/>
      <c r="IA725" s="14"/>
      <c r="IB725" s="14"/>
      <c r="IC725" s="14"/>
      <c r="ID725" s="14"/>
      <c r="IE725" s="14"/>
      <c r="IF725" s="14"/>
      <c r="IG725" s="14"/>
      <c r="IH725" s="14"/>
      <c r="II725" s="14"/>
      <c r="IJ725" s="14"/>
      <c r="IK725" s="14"/>
      <c r="IL725" s="14"/>
      <c r="IM725" s="14"/>
      <c r="IN725" s="14"/>
      <c r="IO725" s="14"/>
      <c r="IP725" s="14"/>
      <c r="IQ725" s="14"/>
    </row>
    <row r="726" spans="1:251" s="13" customFormat="1" ht="16.5">
      <c r="A726" s="237"/>
      <c r="B726" s="237"/>
      <c r="C726" s="237"/>
      <c r="D726" s="237"/>
      <c r="E726" s="238"/>
      <c r="F726" s="238"/>
      <c r="G726" s="239"/>
      <c r="H726" s="238"/>
      <c r="I726" s="238"/>
      <c r="J726" s="238"/>
      <c r="K726" s="240"/>
      <c r="L726" s="241"/>
      <c r="M726" s="242"/>
      <c r="N726" s="243"/>
      <c r="O726" s="242"/>
      <c r="P726" s="244"/>
      <c r="Q726" s="12"/>
      <c r="R726" s="12"/>
      <c r="S726" s="12"/>
      <c r="T726" s="12"/>
      <c r="U726" s="12"/>
      <c r="GW726" s="14"/>
      <c r="GX726" s="14"/>
      <c r="GY726" s="14"/>
      <c r="GZ726" s="14"/>
      <c r="HA726" s="14"/>
      <c r="HB726" s="14"/>
      <c r="HC726" s="14"/>
      <c r="HD726" s="14"/>
      <c r="HE726" s="14"/>
      <c r="HF726" s="14"/>
      <c r="HG726" s="14"/>
      <c r="HH726" s="14"/>
      <c r="HI726" s="14"/>
      <c r="HJ726" s="14"/>
      <c r="HK726" s="14"/>
      <c r="HL726" s="14"/>
      <c r="HM726" s="14"/>
      <c r="HN726" s="14"/>
      <c r="HO726" s="14"/>
      <c r="HP726" s="14"/>
      <c r="HQ726" s="14"/>
      <c r="HR726" s="14"/>
      <c r="HS726" s="14"/>
      <c r="HT726" s="14"/>
      <c r="HU726" s="14"/>
      <c r="HV726" s="14"/>
      <c r="HW726" s="14"/>
      <c r="HX726" s="14"/>
      <c r="HY726" s="14"/>
      <c r="HZ726" s="14"/>
      <c r="IA726" s="14"/>
      <c r="IB726" s="14"/>
      <c r="IC726" s="14"/>
      <c r="ID726" s="14"/>
      <c r="IE726" s="14"/>
      <c r="IF726" s="14"/>
      <c r="IG726" s="14"/>
      <c r="IH726" s="14"/>
      <c r="II726" s="14"/>
      <c r="IJ726" s="14"/>
      <c r="IK726" s="14"/>
      <c r="IL726" s="14"/>
      <c r="IM726" s="14"/>
      <c r="IN726" s="14"/>
      <c r="IO726" s="14"/>
      <c r="IP726" s="14"/>
      <c r="IQ726" s="14"/>
    </row>
    <row r="727" spans="1:251" s="13" customFormat="1" ht="16.5">
      <c r="A727" s="237"/>
      <c r="B727" s="237"/>
      <c r="C727" s="237"/>
      <c r="D727" s="237"/>
      <c r="E727" s="238"/>
      <c r="F727" s="238"/>
      <c r="G727" s="239"/>
      <c r="H727" s="238"/>
      <c r="I727" s="238"/>
      <c r="J727" s="238"/>
      <c r="K727" s="240"/>
      <c r="L727" s="241"/>
      <c r="M727" s="242"/>
      <c r="N727" s="243"/>
      <c r="O727" s="242"/>
      <c r="P727" s="244"/>
      <c r="Q727" s="12"/>
      <c r="R727" s="12"/>
      <c r="S727" s="12"/>
      <c r="T727" s="12"/>
      <c r="U727" s="12"/>
      <c r="GW727" s="14"/>
      <c r="GX727" s="14"/>
      <c r="GY727" s="14"/>
      <c r="GZ727" s="14"/>
      <c r="HA727" s="14"/>
      <c r="HB727" s="14"/>
      <c r="HC727" s="14"/>
      <c r="HD727" s="14"/>
      <c r="HE727" s="14"/>
      <c r="HF727" s="14"/>
      <c r="HG727" s="14"/>
      <c r="HH727" s="14"/>
      <c r="HI727" s="14"/>
      <c r="HJ727" s="14"/>
      <c r="HK727" s="14"/>
      <c r="HL727" s="14"/>
      <c r="HM727" s="14"/>
      <c r="HN727" s="14"/>
      <c r="HO727" s="14"/>
      <c r="HP727" s="14"/>
      <c r="HQ727" s="14"/>
      <c r="HR727" s="14"/>
      <c r="HS727" s="14"/>
      <c r="HT727" s="14"/>
      <c r="HU727" s="14"/>
      <c r="HV727" s="14"/>
      <c r="HW727" s="14"/>
      <c r="HX727" s="14"/>
      <c r="HY727" s="14"/>
      <c r="HZ727" s="14"/>
      <c r="IA727" s="14"/>
      <c r="IB727" s="14"/>
      <c r="IC727" s="14"/>
      <c r="ID727" s="14"/>
      <c r="IE727" s="14"/>
      <c r="IF727" s="14"/>
      <c r="IG727" s="14"/>
      <c r="IH727" s="14"/>
      <c r="II727" s="14"/>
      <c r="IJ727" s="14"/>
      <c r="IK727" s="14"/>
      <c r="IL727" s="14"/>
      <c r="IM727" s="14"/>
      <c r="IN727" s="14"/>
      <c r="IO727" s="14"/>
      <c r="IP727" s="14"/>
      <c r="IQ727" s="14"/>
    </row>
    <row r="728" spans="1:251" s="13" customFormat="1" ht="16.5">
      <c r="A728" s="237"/>
      <c r="B728" s="237"/>
      <c r="C728" s="237"/>
      <c r="D728" s="237"/>
      <c r="E728" s="238"/>
      <c r="F728" s="238"/>
      <c r="G728" s="239"/>
      <c r="H728" s="238"/>
      <c r="I728" s="238"/>
      <c r="J728" s="238"/>
      <c r="K728" s="240"/>
      <c r="L728" s="241"/>
      <c r="M728" s="242"/>
      <c r="N728" s="243"/>
      <c r="O728" s="242"/>
      <c r="P728" s="244"/>
      <c r="Q728" s="12"/>
      <c r="R728" s="12"/>
      <c r="S728" s="12"/>
      <c r="T728" s="12"/>
      <c r="U728" s="12"/>
      <c r="GW728" s="14"/>
      <c r="GX728" s="14"/>
      <c r="GY728" s="14"/>
      <c r="GZ728" s="14"/>
      <c r="HA728" s="14"/>
      <c r="HB728" s="14"/>
      <c r="HC728" s="14"/>
      <c r="HD728" s="14"/>
      <c r="HE728" s="14"/>
      <c r="HF728" s="14"/>
      <c r="HG728" s="14"/>
      <c r="HH728" s="14"/>
      <c r="HI728" s="14"/>
      <c r="HJ728" s="14"/>
      <c r="HK728" s="14"/>
      <c r="HL728" s="14"/>
      <c r="HM728" s="14"/>
      <c r="HN728" s="14"/>
      <c r="HO728" s="14"/>
      <c r="HP728" s="14"/>
      <c r="HQ728" s="14"/>
      <c r="HR728" s="14"/>
      <c r="HS728" s="14"/>
      <c r="HT728" s="14"/>
      <c r="HU728" s="14"/>
      <c r="HV728" s="14"/>
      <c r="HW728" s="14"/>
      <c r="HX728" s="14"/>
      <c r="HY728" s="14"/>
      <c r="HZ728" s="14"/>
      <c r="IA728" s="14"/>
      <c r="IB728" s="14"/>
      <c r="IC728" s="14"/>
      <c r="ID728" s="14"/>
      <c r="IE728" s="14"/>
      <c r="IF728" s="14"/>
      <c r="IG728" s="14"/>
      <c r="IH728" s="14"/>
      <c r="II728" s="14"/>
      <c r="IJ728" s="14"/>
      <c r="IK728" s="14"/>
      <c r="IL728" s="14"/>
      <c r="IM728" s="14"/>
      <c r="IN728" s="14"/>
      <c r="IO728" s="14"/>
      <c r="IP728" s="14"/>
      <c r="IQ728" s="14"/>
    </row>
    <row r="729" spans="1:251" s="13" customFormat="1" ht="16.5">
      <c r="A729" s="237"/>
      <c r="B729" s="237"/>
      <c r="C729" s="237"/>
      <c r="D729" s="237"/>
      <c r="E729" s="238"/>
      <c r="F729" s="238"/>
      <c r="G729" s="239"/>
      <c r="H729" s="238"/>
      <c r="I729" s="238"/>
      <c r="J729" s="238"/>
      <c r="K729" s="240"/>
      <c r="L729" s="241"/>
      <c r="M729" s="242"/>
      <c r="N729" s="243"/>
      <c r="O729" s="242"/>
      <c r="P729" s="244"/>
      <c r="Q729" s="12"/>
      <c r="R729" s="12"/>
      <c r="S729" s="12"/>
      <c r="T729" s="12"/>
      <c r="U729" s="12"/>
      <c r="GW729" s="14"/>
      <c r="GX729" s="14"/>
      <c r="GY729" s="14"/>
      <c r="GZ729" s="14"/>
      <c r="HA729" s="14"/>
      <c r="HB729" s="14"/>
      <c r="HC729" s="14"/>
      <c r="HD729" s="14"/>
      <c r="HE729" s="14"/>
      <c r="HF729" s="14"/>
      <c r="HG729" s="14"/>
      <c r="HH729" s="14"/>
      <c r="HI729" s="14"/>
      <c r="HJ729" s="14"/>
      <c r="HK729" s="14"/>
      <c r="HL729" s="14"/>
      <c r="HM729" s="14"/>
      <c r="HN729" s="14"/>
      <c r="HO729" s="14"/>
      <c r="HP729" s="14"/>
      <c r="HQ729" s="14"/>
      <c r="HR729" s="14"/>
      <c r="HS729" s="14"/>
      <c r="HT729" s="14"/>
      <c r="HU729" s="14"/>
      <c r="HV729" s="14"/>
      <c r="HW729" s="14"/>
      <c r="HX729" s="14"/>
      <c r="HY729" s="14"/>
      <c r="HZ729" s="14"/>
      <c r="IA729" s="14"/>
      <c r="IB729" s="14"/>
      <c r="IC729" s="14"/>
      <c r="ID729" s="14"/>
      <c r="IE729" s="14"/>
      <c r="IF729" s="14"/>
      <c r="IG729" s="14"/>
      <c r="IH729" s="14"/>
      <c r="II729" s="14"/>
      <c r="IJ729" s="14"/>
      <c r="IK729" s="14"/>
      <c r="IL729" s="14"/>
      <c r="IM729" s="14"/>
      <c r="IN729" s="14"/>
      <c r="IO729" s="14"/>
      <c r="IP729" s="14"/>
      <c r="IQ729" s="14"/>
    </row>
  </sheetData>
  <sheetProtection/>
  <mergeCells count="5">
    <mergeCell ref="I2:K2"/>
    <mergeCell ref="I4:K4"/>
    <mergeCell ref="F5:K6"/>
    <mergeCell ref="I1:K1"/>
    <mergeCell ref="H3:K3"/>
  </mergeCells>
  <printOptions/>
  <pageMargins left="0.15748031496062992" right="0.15748031496062992" top="0.3937007874015748" bottom="0.3937007874015748" header="0.5118110236220472" footer="0.5118110236220472"/>
  <pageSetup fitToHeight="8" orientation="portrait" paperSize="9" scale="78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50" sqref="A1:C50"/>
    </sheetView>
  </sheetViews>
  <sheetFormatPr defaultColWidth="11.00390625" defaultRowHeight="15.75"/>
  <cols>
    <col min="1" max="1" width="20.875" style="1" customWidth="1"/>
    <col min="2" max="2" width="90.00390625" style="1" customWidth="1"/>
    <col min="3" max="3" width="15.25390625" style="1" customWidth="1"/>
    <col min="4" max="4" width="12.375" style="1" bestFit="1" customWidth="1"/>
    <col min="5" max="16384" width="11.00390625" style="1" customWidth="1"/>
  </cols>
  <sheetData>
    <row r="1" spans="1:3" ht="115.5" customHeight="1">
      <c r="A1" s="359" t="s">
        <v>481</v>
      </c>
      <c r="B1" s="359"/>
      <c r="C1" s="359"/>
    </row>
    <row r="2" spans="1:3" ht="15.75">
      <c r="A2" s="308"/>
      <c r="B2" s="309" t="s">
        <v>358</v>
      </c>
      <c r="C2" s="310" t="s">
        <v>480</v>
      </c>
    </row>
    <row r="3" spans="1:3" ht="15.75">
      <c r="A3" s="311" t="s">
        <v>359</v>
      </c>
      <c r="B3" s="311" t="s">
        <v>360</v>
      </c>
      <c r="C3" s="312">
        <f>C4+C6+C10+C12+C14+C19+C22</f>
        <v>26765685.689999998</v>
      </c>
    </row>
    <row r="4" spans="1:3" ht="15.75">
      <c r="A4" s="313" t="s">
        <v>361</v>
      </c>
      <c r="B4" s="313" t="s">
        <v>362</v>
      </c>
      <c r="C4" s="314">
        <f>C5</f>
        <v>280000</v>
      </c>
    </row>
    <row r="5" spans="1:3" ht="45">
      <c r="A5" s="308" t="s">
        <v>363</v>
      </c>
      <c r="B5" s="308" t="s">
        <v>364</v>
      </c>
      <c r="C5" s="315">
        <v>280000</v>
      </c>
    </row>
    <row r="6" spans="1:3" ht="30">
      <c r="A6" s="313" t="s">
        <v>365</v>
      </c>
      <c r="B6" s="313" t="s">
        <v>366</v>
      </c>
      <c r="C6" s="314">
        <f>C7+C8+C9</f>
        <v>2870875.69</v>
      </c>
    </row>
    <row r="7" spans="1:3" ht="45">
      <c r="A7" s="308" t="s">
        <v>365</v>
      </c>
      <c r="B7" s="308" t="s">
        <v>367</v>
      </c>
      <c r="C7" s="315">
        <f>679000+566725</f>
        <v>1245725</v>
      </c>
    </row>
    <row r="8" spans="1:3" ht="45">
      <c r="A8" s="308" t="s">
        <v>368</v>
      </c>
      <c r="B8" s="308" t="s">
        <v>369</v>
      </c>
      <c r="C8" s="315">
        <v>11000</v>
      </c>
    </row>
    <row r="9" spans="1:3" ht="45">
      <c r="A9" s="308" t="s">
        <v>370</v>
      </c>
      <c r="B9" s="308" t="s">
        <v>371</v>
      </c>
      <c r="C9" s="315">
        <f>807075.69+807075</f>
        <v>1614150.69</v>
      </c>
    </row>
    <row r="10" spans="1:3" ht="15.75">
      <c r="A10" s="313" t="s">
        <v>372</v>
      </c>
      <c r="B10" s="313" t="s">
        <v>373</v>
      </c>
      <c r="C10" s="314">
        <f>C11</f>
        <v>340000</v>
      </c>
    </row>
    <row r="11" spans="1:3" ht="15.75">
      <c r="A11" s="308" t="s">
        <v>372</v>
      </c>
      <c r="B11" s="308" t="s">
        <v>374</v>
      </c>
      <c r="C11" s="315">
        <v>340000</v>
      </c>
    </row>
    <row r="12" spans="1:3" ht="15.75">
      <c r="A12" s="316" t="s">
        <v>375</v>
      </c>
      <c r="B12" s="316" t="s">
        <v>376</v>
      </c>
      <c r="C12" s="317">
        <f>C13</f>
        <v>1500000</v>
      </c>
    </row>
    <row r="13" spans="1:3" ht="30">
      <c r="A13" s="308" t="s">
        <v>377</v>
      </c>
      <c r="B13" s="308" t="s">
        <v>378</v>
      </c>
      <c r="C13" s="315">
        <v>1500000</v>
      </c>
    </row>
    <row r="14" spans="1:3" ht="15.75">
      <c r="A14" s="316" t="s">
        <v>379</v>
      </c>
      <c r="B14" s="316" t="s">
        <v>380</v>
      </c>
      <c r="C14" s="317">
        <f>C15+C17+C16+C18</f>
        <v>16620000</v>
      </c>
    </row>
    <row r="15" spans="1:3" ht="30">
      <c r="A15" s="318" t="s">
        <v>455</v>
      </c>
      <c r="B15" s="308" t="s">
        <v>381</v>
      </c>
      <c r="C15" s="315">
        <v>8650000</v>
      </c>
    </row>
    <row r="16" spans="1:3" ht="30" hidden="1">
      <c r="A16" s="318" t="s">
        <v>457</v>
      </c>
      <c r="B16" s="319" t="s">
        <v>458</v>
      </c>
      <c r="C16" s="320"/>
    </row>
    <row r="17" spans="1:3" ht="30">
      <c r="A17" s="318" t="s">
        <v>456</v>
      </c>
      <c r="B17" s="308" t="s">
        <v>382</v>
      </c>
      <c r="C17" s="315">
        <v>7970000</v>
      </c>
    </row>
    <row r="18" spans="1:3" ht="15.75" hidden="1">
      <c r="A18" s="321" t="s">
        <v>459</v>
      </c>
      <c r="B18" s="322" t="s">
        <v>460</v>
      </c>
      <c r="C18" s="320"/>
    </row>
    <row r="19" spans="1:3" ht="30">
      <c r="A19" s="313" t="s">
        <v>383</v>
      </c>
      <c r="B19" s="313" t="s">
        <v>384</v>
      </c>
      <c r="C19" s="314">
        <f>C20+C21</f>
        <v>279000</v>
      </c>
    </row>
    <row r="20" spans="1:3" ht="30">
      <c r="A20" s="308" t="s">
        <v>385</v>
      </c>
      <c r="B20" s="308" t="s">
        <v>386</v>
      </c>
      <c r="C20" s="315">
        <v>179000</v>
      </c>
    </row>
    <row r="21" spans="1:3" ht="47.25">
      <c r="A21" s="323" t="s">
        <v>387</v>
      </c>
      <c r="B21" s="324" t="s">
        <v>388</v>
      </c>
      <c r="C21" s="325">
        <v>100000</v>
      </c>
    </row>
    <row r="22" spans="1:3" ht="15.75">
      <c r="A22" s="313" t="s">
        <v>389</v>
      </c>
      <c r="B22" s="313" t="s">
        <v>390</v>
      </c>
      <c r="C22" s="314">
        <f>C23+C24</f>
        <v>4875810</v>
      </c>
    </row>
    <row r="23" spans="1:3" ht="15.75">
      <c r="A23" s="308" t="s">
        <v>391</v>
      </c>
      <c r="B23" s="308" t="s">
        <v>392</v>
      </c>
      <c r="C23" s="315">
        <f>90810+50000</f>
        <v>140810</v>
      </c>
    </row>
    <row r="24" spans="1:3" ht="30">
      <c r="A24" s="326" t="s">
        <v>393</v>
      </c>
      <c r="B24" s="327" t="s">
        <v>394</v>
      </c>
      <c r="C24" s="325">
        <f>100000+3800000+835000</f>
        <v>4735000</v>
      </c>
    </row>
    <row r="25" spans="1:3" ht="15.75">
      <c r="A25" s="328" t="s">
        <v>395</v>
      </c>
      <c r="B25" s="328" t="s">
        <v>396</v>
      </c>
      <c r="C25" s="329">
        <f>C27+C33+C38+C42+C46</f>
        <v>33140464.31</v>
      </c>
    </row>
    <row r="26" spans="1:6" ht="30">
      <c r="A26" s="330" t="s">
        <v>397</v>
      </c>
      <c r="B26" s="330" t="s">
        <v>398</v>
      </c>
      <c r="C26" s="331">
        <f>C27+C33+C38</f>
        <v>29911300</v>
      </c>
      <c r="E26" s="4" t="s">
        <v>14</v>
      </c>
      <c r="F26" s="5"/>
    </row>
    <row r="27" spans="1:6" ht="15.75">
      <c r="A27" s="332" t="s">
        <v>399</v>
      </c>
      <c r="B27" s="332" t="s">
        <v>429</v>
      </c>
      <c r="C27" s="333">
        <f>+C32+C31+C30+C29+C28</f>
        <v>16974650</v>
      </c>
      <c r="E27" s="4"/>
      <c r="F27" s="5"/>
    </row>
    <row r="28" spans="1:6" ht="26.25">
      <c r="A28" s="334" t="s">
        <v>430</v>
      </c>
      <c r="B28" s="335" t="s">
        <v>431</v>
      </c>
      <c r="C28" s="336">
        <v>1400000</v>
      </c>
      <c r="E28" s="4"/>
      <c r="F28" s="5"/>
    </row>
    <row r="29" spans="1:3" ht="26.25">
      <c r="A29" s="330" t="s">
        <v>400</v>
      </c>
      <c r="B29" s="337" t="s">
        <v>448</v>
      </c>
      <c r="C29" s="331">
        <v>2751250</v>
      </c>
    </row>
    <row r="30" spans="1:3" ht="26.25">
      <c r="A30" s="330" t="s">
        <v>401</v>
      </c>
      <c r="B30" s="337" t="s">
        <v>426</v>
      </c>
      <c r="C30" s="331">
        <v>3532900</v>
      </c>
    </row>
    <row r="31" spans="1:3" ht="51.75">
      <c r="A31" s="330" t="s">
        <v>453</v>
      </c>
      <c r="B31" s="337" t="s">
        <v>427</v>
      </c>
      <c r="C31" s="331">
        <v>4558900</v>
      </c>
    </row>
    <row r="32" spans="1:3" ht="51.75">
      <c r="A32" s="330" t="s">
        <v>402</v>
      </c>
      <c r="B32" s="337" t="s">
        <v>454</v>
      </c>
      <c r="C32" s="338">
        <v>4731600</v>
      </c>
    </row>
    <row r="33" spans="1:5" ht="15.75">
      <c r="A33" s="316" t="s">
        <v>403</v>
      </c>
      <c r="B33" s="316" t="s">
        <v>404</v>
      </c>
      <c r="C33" s="317">
        <f>C35+C36+C37</f>
        <v>1793950</v>
      </c>
      <c r="E33" s="1" t="s">
        <v>14</v>
      </c>
    </row>
    <row r="34" spans="1:3" ht="15.75" hidden="1">
      <c r="A34" s="339"/>
      <c r="B34" s="339"/>
      <c r="C34" s="339"/>
    </row>
    <row r="35" spans="1:3" ht="30">
      <c r="A35" s="340" t="s">
        <v>405</v>
      </c>
      <c r="B35" s="340" t="s">
        <v>449</v>
      </c>
      <c r="C35" s="341">
        <v>175100</v>
      </c>
    </row>
    <row r="36" spans="1:3" ht="30">
      <c r="A36" s="342" t="s">
        <v>406</v>
      </c>
      <c r="B36" s="342" t="s">
        <v>407</v>
      </c>
      <c r="C36" s="343">
        <v>1618700</v>
      </c>
    </row>
    <row r="37" spans="1:3" ht="45">
      <c r="A37" s="340" t="s">
        <v>408</v>
      </c>
      <c r="B37" s="340" t="s">
        <v>409</v>
      </c>
      <c r="C37" s="341">
        <v>150</v>
      </c>
    </row>
    <row r="38" spans="1:3" ht="15.75">
      <c r="A38" s="344" t="s">
        <v>447</v>
      </c>
      <c r="B38" s="345" t="s">
        <v>446</v>
      </c>
      <c r="C38" s="346">
        <f>C39+C40+C41</f>
        <v>11142700</v>
      </c>
    </row>
    <row r="39" spans="1:3" ht="30">
      <c r="A39" s="347" t="s">
        <v>410</v>
      </c>
      <c r="B39" s="347" t="s">
        <v>411</v>
      </c>
      <c r="C39" s="348">
        <f>11050000</f>
        <v>11050000</v>
      </c>
    </row>
    <row r="40" spans="1:3" ht="26.25">
      <c r="A40" s="347" t="s">
        <v>412</v>
      </c>
      <c r="B40" s="349" t="s">
        <v>428</v>
      </c>
      <c r="C40" s="348">
        <v>52700</v>
      </c>
    </row>
    <row r="41" spans="1:3" ht="26.25">
      <c r="A41" s="350" t="s">
        <v>432</v>
      </c>
      <c r="B41" s="351" t="s">
        <v>433</v>
      </c>
      <c r="C41" s="352">
        <v>40000</v>
      </c>
    </row>
    <row r="42" spans="1:4" ht="15.75">
      <c r="A42" s="344" t="s">
        <v>413</v>
      </c>
      <c r="B42" s="344" t="s">
        <v>414</v>
      </c>
      <c r="C42" s="353">
        <f>C44+C45+C43</f>
        <v>1530000</v>
      </c>
      <c r="D42" s="307"/>
    </row>
    <row r="43" spans="1:3" ht="31.5" hidden="1">
      <c r="A43" s="354" t="s">
        <v>434</v>
      </c>
      <c r="B43" s="297" t="s">
        <v>435</v>
      </c>
      <c r="C43" s="355">
        <v>0</v>
      </c>
    </row>
    <row r="44" spans="1:4" ht="15.75">
      <c r="A44" s="340" t="s">
        <v>415</v>
      </c>
      <c r="B44" s="340" t="s">
        <v>416</v>
      </c>
      <c r="C44" s="341">
        <v>800000</v>
      </c>
      <c r="D44" s="307"/>
    </row>
    <row r="45" spans="1:4" ht="30">
      <c r="A45" s="340" t="s">
        <v>417</v>
      </c>
      <c r="B45" s="340" t="s">
        <v>418</v>
      </c>
      <c r="C45" s="341">
        <v>730000</v>
      </c>
      <c r="D45" s="307"/>
    </row>
    <row r="46" spans="1:3" ht="15.75">
      <c r="A46" s="344" t="s">
        <v>419</v>
      </c>
      <c r="B46" s="344" t="s">
        <v>420</v>
      </c>
      <c r="C46" s="353">
        <f>C48+C49+C47</f>
        <v>1699164.31</v>
      </c>
    </row>
    <row r="47" spans="1:3" ht="31.5" hidden="1">
      <c r="A47" s="354" t="s">
        <v>436</v>
      </c>
      <c r="B47" s="297" t="s">
        <v>437</v>
      </c>
      <c r="C47" s="355"/>
    </row>
    <row r="48" spans="1:3" ht="15.75">
      <c r="A48" s="340" t="s">
        <v>421</v>
      </c>
      <c r="B48" s="340" t="s">
        <v>422</v>
      </c>
      <c r="C48" s="341">
        <v>1077240</v>
      </c>
    </row>
    <row r="49" spans="1:3" ht="15.75">
      <c r="A49" s="340" t="s">
        <v>423</v>
      </c>
      <c r="B49" s="340" t="s">
        <v>424</v>
      </c>
      <c r="C49" s="341">
        <v>621924.31</v>
      </c>
    </row>
    <row r="50" spans="1:3" ht="15.75">
      <c r="A50" s="311"/>
      <c r="B50" s="311" t="s">
        <v>425</v>
      </c>
      <c r="C50" s="312">
        <f>C25+C3</f>
        <v>59906150</v>
      </c>
    </row>
    <row r="51" spans="1:3" ht="15.75" hidden="1">
      <c r="A51" s="2"/>
      <c r="B51" s="2"/>
      <c r="C51" s="3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Макаров</dc:creator>
  <cp:keywords/>
  <dc:description/>
  <cp:lastModifiedBy>Daria</cp:lastModifiedBy>
  <cp:lastPrinted>2017-09-20T09:05:44Z</cp:lastPrinted>
  <dcterms:created xsi:type="dcterms:W3CDTF">2015-01-28T03:45:04Z</dcterms:created>
  <dcterms:modified xsi:type="dcterms:W3CDTF">2017-09-25T08:21:37Z</dcterms:modified>
  <cp:category/>
  <cp:version/>
  <cp:contentType/>
  <cp:contentStatus/>
</cp:coreProperties>
</file>